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 &amp; Instructions" state="visible" r:id="rId4"/>
    <sheet sheetId="2" name="Dashboard" state="visible" r:id="rId5"/>
    <sheet sheetId="3" name="Review Approach" state="visible" r:id="rId6"/>
    <sheet sheetId="4" name="Detailed Checklist" state="visible" r:id="rId7"/>
    <sheet sheetId="5" name="Asset Inventory" state="visible" r:id="rId8"/>
    <sheet sheetId="6" name="Risk Scoring" state="visible" r:id="rId9"/>
    <sheet sheetId="7" name="Findings Register" state="visible" r:id="rId10"/>
    <sheet sheetId="8" name="Evidence Request" state="visible" r:id="rId11"/>
    <sheet sheetId="9" name="Framework Mapping" state="visible" r:id="rId12"/>
    <sheet sheetId="10" name="OEM Command Reference" state="visible" r:id="rId13"/>
    <sheet sheetId="11" name="Validation List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<sst xmlns="http://schemas.openxmlformats.org/spreadsheetml/2006/main" count="1071" uniqueCount="636">
  <si>
    <t>Database Security Hardening Checklist</t>
  </si>
  <si>
    <t>Vendor-neutral database security configuration review — Oracle, SQL Server, MySQL/MariaDB, PostgreSQL &amp; MongoDB.</t>
  </si>
  <si>
    <t>Document</t>
  </si>
  <si>
    <t>Prepared by</t>
  </si>
  <si>
    <t>CyberSigma Consulting Services LLP — CERT-In empanelled, PCI QSA authorised</t>
  </si>
  <si>
    <t>Controls</t>
  </si>
  <si>
    <t>41 controls across 10 domains</t>
  </si>
  <si>
    <t>Frameworks</t>
  </si>
  <si>
    <t>PCI DSS v4.0.1  |  ISO/IEC 27001:2022  |  NIST CSF 2.0  |  CIS Benchmarks &amp; Controls v8.1  |  UAE IA / KSA ECC  |  CERT-In</t>
  </si>
  <si>
    <t>Platforms</t>
  </si>
  <si>
    <t>Oracle Database · Microsoft SQL Server · MySQL / MariaDB · PostgreSQL · MongoDB</t>
  </si>
  <si>
    <t>How to use</t>
  </si>
  <si>
    <t>Work through 'Detailed Checklist' top to bottom. Set each control's Status (Pass / Fail / Partial / Not Applicable / Not Tested) and attach an Evidence Ref. The Dashboard updates live. Log failures in the Findings Register.</t>
  </si>
  <si>
    <t>Scoring</t>
  </si>
  <si>
    <t>Pass = 100, Partial = 50, Fail = 0, Not Tested = 0, Not Applicable = excluded from the pass rate.</t>
  </si>
  <si>
    <t>Note</t>
  </si>
  <si>
    <t>Control wording and framework mappings are practical audit mappings authored by CyberSigma. Use the current licensed standards for formal control text and opinions.</t>
  </si>
  <si>
    <t>Assessment Dashboard</t>
  </si>
  <si>
    <t>Live counts update as you complete the Status column on 'Detailed Checklist'.</t>
  </si>
  <si>
    <t>Total controls in scope</t>
  </si>
  <si>
    <t>Pass</t>
  </si>
  <si>
    <t>Fail</t>
  </si>
  <si>
    <t>Partial</t>
  </si>
  <si>
    <t>Not Applicable</t>
  </si>
  <si>
    <t>Not Tested</t>
  </si>
  <si>
    <t>Pass rate (excl. N/A)</t>
  </si>
  <si>
    <t>Open findings by priority (Status = Fail)</t>
  </si>
  <si>
    <t>Critical</t>
  </si>
  <si>
    <t>High</t>
  </si>
  <si>
    <t>Medium</t>
  </si>
  <si>
    <t>Low</t>
  </si>
  <si>
    <t>Database Hardening Review — Review Approach</t>
  </si>
  <si>
    <t>1. Confirm scope and inventory — enumerate every in-scope asset with owner, environment and data classification.</t>
  </si>
  <si>
    <t>2. Collect evidence — use the OEM Command Reference to pull configuration from each platform.</t>
  </si>
  <si>
    <t>3. Assess each control — set Pass / Fail / Partial / Not Applicable / Not Tested with an evidence reference.</t>
  </si>
  <si>
    <t>4. Record findings — log every Fail/Partial in the Findings Register with priority and remediation owner.</t>
  </si>
  <si>
    <t>5. Report — use the Dashboard pass rate and open findings for the management summary.</t>
  </si>
  <si>
    <t>Database Hardening Review - Detailed Checklist</t>
  </si>
  <si>
    <t>Check ID</t>
  </si>
  <si>
    <t>Category</t>
  </si>
  <si>
    <t>Review Level</t>
  </si>
  <si>
    <t>Review Question</t>
  </si>
  <si>
    <t>Test Method</t>
  </si>
  <si>
    <t>Expected Evidence</t>
  </si>
  <si>
    <t>Risk if Failed</t>
  </si>
  <si>
    <t>NIST CSF 2.0</t>
  </si>
  <si>
    <t>ISO/IEC 27001:2022</t>
  </si>
  <si>
    <t>CIS Benchmark</t>
  </si>
  <si>
    <t>PCI DSS v4.0.1</t>
  </si>
  <si>
    <t>UAE IA / KSA ECC / CERT-In</t>
  </si>
  <si>
    <t>Applicability</t>
  </si>
  <si>
    <t>Priority</t>
  </si>
  <si>
    <t>Status</t>
  </si>
  <si>
    <t>Score</t>
  </si>
  <si>
    <t>Evidence Ref</t>
  </si>
  <si>
    <t>Finding ID</t>
  </si>
  <si>
    <t>Owner / Target</t>
  </si>
  <si>
    <t>Remediation</t>
  </si>
  <si>
    <t>DB-GOV-01</t>
  </si>
  <si>
    <t>GOV</t>
  </si>
  <si>
    <t>Estate</t>
  </si>
  <si>
    <t>Is every in-scope database instance captured in an approved inventory with owner, environment, version and data classification?</t>
  </si>
  <si>
    <t>Reconcile the CMDB against directory/host discovery, cloud consoles and DB listener/port scans; sample for coverage.</t>
  </si>
  <si>
    <t>Database inventory with owner, environment, engine, version, classification.</t>
  </si>
  <si>
    <t>Unknown/shadow databases hold sensitive data outside monitoring, patching and backup.</t>
  </si>
  <si>
    <t>ID.AM-1; ID.AM-2</t>
  </si>
  <si>
    <t>A.5.9; A.8.9</t>
  </si>
  <si>
    <t>CIS 1.1; 2.1</t>
  </si>
  <si>
    <t>2.4; 12.5.1</t>
  </si>
  <si>
    <t>1-3-3</t>
  </si>
  <si>
    <t>All</t>
  </si>
  <si>
    <t/>
  </si>
  <si>
    <t>Build and reconcile a database inventory each quarter; assign owners and classification.</t>
  </si>
  <si>
    <t>DB-GOV-02</t>
  </si>
  <si>
    <t>Is there a documented, version-specific database hardening standard, and is each instance built to it with exceptions tracked?</t>
  </si>
  <si>
    <t>Review the hardening standard; compare a sample of instances; check the exception register.</t>
  </si>
  <si>
    <t>Hardening standard, build records, exception register.</t>
  </si>
  <si>
    <t>Inconsistent, ad-hoc builds leave exploitable misconfigurations.</t>
  </si>
  <si>
    <t>PR.PS-1; GV.PO</t>
  </si>
  <si>
    <t>A.8.9</t>
  </si>
  <si>
    <t>CIS 4.1; 4.2</t>
  </si>
  <si>
    <t>2.2</t>
  </si>
  <si>
    <t>2-3-1</t>
  </si>
  <si>
    <t>Adopt a CIS-aligned hardening baseline; enforce via build automation and periodic drift checks.</t>
  </si>
  <si>
    <t>DB-GOV-03</t>
  </si>
  <si>
    <t>Are production, test and development databases segregated, with no production data in non-production without protection?</t>
  </si>
  <si>
    <t>Confirm environment separation; check for cloned production data in test/dev and its masking status.</t>
  </si>
  <si>
    <t>Environment topology, data-refresh/masking procedure.</t>
  </si>
  <si>
    <t>Unmasked production data in weakly-controlled environments causes breaches.</t>
  </si>
  <si>
    <t>PR.AA-5; PR.DS</t>
  </si>
  <si>
    <t>A.8.31; A.8.11</t>
  </si>
  <si>
    <t>CIS 3.12</t>
  </si>
  <si>
    <t>6.5.3</t>
  </si>
  <si>
    <t>2-8-3</t>
  </si>
  <si>
    <t>Separate environments; mask or synthesise data before it enters non-production.</t>
  </si>
  <si>
    <t>DB-IAM-01</t>
  </si>
  <si>
    <t>IAM</t>
  </si>
  <si>
    <t>Instance</t>
  </si>
  <si>
    <t>Have all default, sample and demo accounts been removed or disabled and their default passwords changed?</t>
  </si>
  <si>
    <t>Enumerate accounts; check for vendor defaults and sample schemas; test default credentials.</t>
  </si>
  <si>
    <t>Account list, default-account remediation record.</t>
  </si>
  <si>
    <t>Default credentials are the first thing an attacker tries.</t>
  </si>
  <si>
    <t>PR.AA-1</t>
  </si>
  <si>
    <t>A.8.5</t>
  </si>
  <si>
    <t>CIS 4.7; 5.2</t>
  </si>
  <si>
    <t>2.2.2; 8.3.5</t>
  </si>
  <si>
    <t>2-2-1</t>
  </si>
  <si>
    <t>Remove sample schemas; disable/rename defaults; rotate all default passwords.</t>
  </si>
  <si>
    <t>DB-IAM-02</t>
  </si>
  <si>
    <t>Is authentication integrated with the enterprise directory (Kerberos/LDAP/IAM) rather than relying only on local DB accounts?</t>
  </si>
  <si>
    <t>Review authentication configuration and the proportion of local vs federated accounts.</t>
  </si>
  <si>
    <t>Auth configuration, directory integration evidence.</t>
  </si>
  <si>
    <t>Local-only accounts bypass central lifecycle, MFA and disablement.</t>
  </si>
  <si>
    <t>PR.AA-1; PR.AA-2</t>
  </si>
  <si>
    <t>A.5.16; A.8.5</t>
  </si>
  <si>
    <t>CIS 6.7</t>
  </si>
  <si>
    <t>8.3</t>
  </si>
  <si>
    <t>2-2-2</t>
  </si>
  <si>
    <t>Federate DB authentication to the enterprise IdP; minimise local accounts.</t>
  </si>
  <si>
    <t>DB-IAM-03</t>
  </si>
  <si>
    <t>Is a strong password/credential policy enforced (length, complexity, lockout, rotation) for all database accounts?</t>
  </si>
  <si>
    <t>Inspect password profiles/policies and account lockout settings.</t>
  </si>
  <si>
    <t>Password policy configuration.</t>
  </si>
  <si>
    <t>Weak credentials enable brute-force and credential-stuffing.</t>
  </si>
  <si>
    <t>A.5.17</t>
  </si>
  <si>
    <t>CIS 5.2</t>
  </si>
  <si>
    <t>8.3.6; 8.3.4</t>
  </si>
  <si>
    <t>Enforce password profiles with lockout; prefer phishing-resistant auth where supported.</t>
  </si>
  <si>
    <t>DB-IAM-04</t>
  </si>
  <si>
    <t>Do application connections use dedicated service accounts with least privilege and securely stored, rotated credentials?</t>
  </si>
  <si>
    <t>Review app connection accounts, their grants and how secrets are stored (vault vs config file).</t>
  </si>
  <si>
    <t>Service-account list, secrets-management evidence.</t>
  </si>
  <si>
    <t>Shared/over-privileged app accounts with hard-coded secrets enable lateral movement.</t>
  </si>
  <si>
    <t>PR.AA-1; PR.AA-5</t>
  </si>
  <si>
    <t>A.8.2; A.8.5</t>
  </si>
  <si>
    <t>CIS 5.4; 6.8</t>
  </si>
  <si>
    <t>8.6.1; 8.6.2</t>
  </si>
  <si>
    <t>2-2-3</t>
  </si>
  <si>
    <t>One least-privilege service account per app; store secrets in a vault; rotate regularly.</t>
  </si>
  <si>
    <t>DB-IAM-05</t>
  </si>
  <si>
    <t>Is MFA enforced for administrative and remote/interactive access to database management interfaces?</t>
  </si>
  <si>
    <t>Test admin login paths and bastion/jump-host access for MFA enforcement.</t>
  </si>
  <si>
    <t>MFA configuration for DBA access.</t>
  </si>
  <si>
    <t>Single-factor DBA access is a high-value takeover target.</t>
  </si>
  <si>
    <t>PR.AA-2</t>
  </si>
  <si>
    <t>CIS 6.3; 6.4</t>
  </si>
  <si>
    <t>8.4; 8.5</t>
  </si>
  <si>
    <t>Require MFA for all administrative and remote database access.</t>
  </si>
  <si>
    <t>DB-PRV-01</t>
  </si>
  <si>
    <t>PRV</t>
  </si>
  <si>
    <t>Is least privilege enforced — are broad system privileges (DBA, SYSADMIN, superuser, PUBLIC grants) restricted and justified?</t>
  </si>
  <si>
    <t>List holders of admin roles and PUBLIC/ANY privileges; validate business justification.</t>
  </si>
  <si>
    <t>Privilege report, role membership, justification.</t>
  </si>
  <si>
    <t>Excess privilege turns any account compromise into full database compromise.</t>
  </si>
  <si>
    <t>PR.AA-5</t>
  </si>
  <si>
    <t>A.8.2; A.8.3</t>
  </si>
  <si>
    <t>CIS 6.8; 3.3</t>
  </si>
  <si>
    <t>7.2; 7.3</t>
  </si>
  <si>
    <t>2-6-1</t>
  </si>
  <si>
    <t>Remove unnecessary admin grants; revoke risky PUBLIC/ANY privileges; use roles.</t>
  </si>
  <si>
    <t>DB-PRV-02</t>
  </si>
  <si>
    <t>Are database privileges assigned through roles and reviewed periodically (access recertification)?</t>
  </si>
  <si>
    <t>Review role design and evidence of periodic access reviews.</t>
  </si>
  <si>
    <t>Role model, last access-review record.</t>
  </si>
  <si>
    <t>Privilege creep leaves users with access they no longer need.</t>
  </si>
  <si>
    <t>PR.AA-5; GV.RR</t>
  </si>
  <si>
    <t>A.5.18</t>
  </si>
  <si>
    <t>CIS 6.1; 6.2</t>
  </si>
  <si>
    <t>7.2.4</t>
  </si>
  <si>
    <t>2-6-2</t>
  </si>
  <si>
    <t>Grant via roles; recertify database access at least every 6 months.</t>
  </si>
  <si>
    <t>DB-PRV-03</t>
  </si>
  <si>
    <t>Are DBA and privileged activities performed via named individual accounts (no shared admin logins)?</t>
  </si>
  <si>
    <t>Check for shared admin accounts; confirm named-account use and accountability.</t>
  </si>
  <si>
    <t>Admin account list, session attribution evidence.</t>
  </si>
  <si>
    <t>Shared admin accounts destroy accountability and audit trails.</t>
  </si>
  <si>
    <t>A.5.16</t>
  </si>
  <si>
    <t>CIS 5.4</t>
  </si>
  <si>
    <t>8.2.1</t>
  </si>
  <si>
    <t>Issue named privileged accounts; retire shared logins.</t>
  </si>
  <si>
    <t>DB-PRV-04</t>
  </si>
  <si>
    <t>Is direct interactive access to production data restricted, with break-glass access logged and time-bound?</t>
  </si>
  <si>
    <t>Review who can query production directly; check break-glass process and logging.</t>
  </si>
  <si>
    <t>Access matrix, break-glass procedure and logs.</t>
  </si>
  <si>
    <t>Unfettered production access enables data theft and unaudited change.</t>
  </si>
  <si>
    <t>A.8.2; A.8.18</t>
  </si>
  <si>
    <t>CIS 6.8</t>
  </si>
  <si>
    <t>7.2; 10.2</t>
  </si>
  <si>
    <t>Gate production access via approvals and just-in-time, logged break-glass.</t>
  </si>
  <si>
    <t>DB-NET-01</t>
  </si>
  <si>
    <t>NET</t>
  </si>
  <si>
    <t>Is the database reachable only from authorised application/admin networks and not exposed to the internet?</t>
  </si>
  <si>
    <t>Scan the DB port from external and untrusted internal ranges; review firewall/security-group rules.</t>
  </si>
  <si>
    <t>Port scan results, firewall/SG rules.</t>
  </si>
  <si>
    <t>Internet-exposed databases are routinely discovered and breached.</t>
  </si>
  <si>
    <t>PR.IR-1; PR.AA-5</t>
  </si>
  <si>
    <t>A.8.20; A.8.22</t>
  </si>
  <si>
    <t>CIS 4.4; 12.2</t>
  </si>
  <si>
    <t>1.3; 1.4</t>
  </si>
  <si>
    <t>2-5-1</t>
  </si>
  <si>
    <t>Restrict DB ports to app/admin subnets; remove any public exposure; use private endpoints.</t>
  </si>
  <si>
    <t>DB-NET-02</t>
  </si>
  <si>
    <t>Are all client-to-database and replication connections encrypted in transit (TLS) with strong protocols and ciphers?</t>
  </si>
  <si>
    <t>Confirm TLS is required; test for cleartext fallback; check protocol/cipher configuration.</t>
  </si>
  <si>
    <t>TLS configuration, connection capture / cipher scan.</t>
  </si>
  <si>
    <t>Cleartext connections expose credentials and data to sniffing.</t>
  </si>
  <si>
    <t>PR.DS-2</t>
  </si>
  <si>
    <t>A.8.24</t>
  </si>
  <si>
    <t>CIS 3.10</t>
  </si>
  <si>
    <t>4.2.1</t>
  </si>
  <si>
    <t>2-7-2</t>
  </si>
  <si>
    <t>Enforce TLS 1.2+; disable cleartext; use strong ciphers and valid certificates.</t>
  </si>
  <si>
    <t>DB-NET-03</t>
  </si>
  <si>
    <t>Are the database listener/management ports changed from well-known defaults where feasible and access rate-limited?</t>
  </si>
  <si>
    <t>Check listener/port configuration and any connection throttling.</t>
  </si>
  <si>
    <t>Listener configuration.</t>
  </si>
  <si>
    <t>Default ports ease automated discovery and attack.</t>
  </si>
  <si>
    <t>PR.IR-1</t>
  </si>
  <si>
    <t>A.8.20</t>
  </si>
  <si>
    <t>CIS 4.6</t>
  </si>
  <si>
    <t>1.4</t>
  </si>
  <si>
    <t>2-5-2</t>
  </si>
  <si>
    <t>Where supported, restrict and monitor listener ports; rate-limit connections.</t>
  </si>
  <si>
    <t>DB-CRY-01</t>
  </si>
  <si>
    <t>CRY</t>
  </si>
  <si>
    <t>Is sensitive data encrypted at rest (TDE / tablespace / column / filesystem encryption) per data classification?</t>
  </si>
  <si>
    <t>Confirm encryption-at-rest is enabled for in-scope data stores and backups.</t>
  </si>
  <si>
    <t>Encryption configuration, key inventory.</t>
  </si>
  <si>
    <t>Stolen disks, snapshots or backups expose data if unencrypted.</t>
  </si>
  <si>
    <t>PR.DS-1</t>
  </si>
  <si>
    <t>CIS 3.11</t>
  </si>
  <si>
    <t>3.5.1</t>
  </si>
  <si>
    <t>2-7-1</t>
  </si>
  <si>
    <t>Enable TDE/at-rest encryption for sensitive data and its backups.</t>
  </si>
  <si>
    <t>DB-CRY-02</t>
  </si>
  <si>
    <t>Are encryption keys managed securely (HSM/KMS), separated from data, rotated and access-controlled?</t>
  </si>
  <si>
    <t>Review key storage, custodianship, rotation schedule and access.</t>
  </si>
  <si>
    <t>Key-management procedure, KMS/HSM configuration.</t>
  </si>
  <si>
    <t>Keys stored with data or unrotated defeat encryption.</t>
  </si>
  <si>
    <t>PR.DS-1; PR.AA-5</t>
  </si>
  <si>
    <t>3.6; 3.7</t>
  </si>
  <si>
    <t>2-7-3</t>
  </si>
  <si>
    <t>Manage keys in an HSM/KMS; rotate per policy; enforce split knowledge/dual control.</t>
  </si>
  <si>
    <t>DB-CRY-03</t>
  </si>
  <si>
    <t>Are particularly sensitive fields (PAN, secrets, credentials) protected by column-level encryption, tokenisation or hashing?</t>
  </si>
  <si>
    <t>Identify sensitive columns and confirm field-level protection.</t>
  </si>
  <si>
    <t>Data map, field-protection configuration.</t>
  </si>
  <si>
    <t>Sensitive fields readable by anyone with table access.</t>
  </si>
  <si>
    <t>A.8.11</t>
  </si>
  <si>
    <t>3.5.1; 3.4</t>
  </si>
  <si>
    <t>Tokenise/encrypt/hash sensitive fields; store password verifiers with strong hashing.</t>
  </si>
  <si>
    <t>DB-PAT-01</t>
  </si>
  <si>
    <t>PAT</t>
  </si>
  <si>
    <t>Is the database engine on a supported version and patched to current security levels within a defined SLA?</t>
  </si>
  <si>
    <t>Check version/patch level against vendor releases and EOL dates; review patch SLA compliance.</t>
  </si>
  <si>
    <t>Version/patch report, patch SLA.</t>
  </si>
  <si>
    <t>Unpatched/EOL databases carry known, exploitable vulnerabilities.</t>
  </si>
  <si>
    <t>ID.RA-1; PR.PS-2</t>
  </si>
  <si>
    <t>A.8.8</t>
  </si>
  <si>
    <t>CIS 7.3; 7.4</t>
  </si>
  <si>
    <t>6.3.1; 6.3.3</t>
  </si>
  <si>
    <t>2-10-1</t>
  </si>
  <si>
    <t>Patch to current security release within SLA; plan upgrades off EOL versions.</t>
  </si>
  <si>
    <t>DB-PAT-02</t>
  </si>
  <si>
    <t>Are databases included in authenticated vulnerability scanning and configuration assessment?</t>
  </si>
  <si>
    <t>Review scan scope and recent authenticated DB scan / config-assessment results.</t>
  </si>
  <si>
    <t>Scan reports, remediation tracking.</t>
  </si>
  <si>
    <t>Misconfigurations and missing patches go undetected.</t>
  </si>
  <si>
    <t>ID.RA-1; DE.CM-8</t>
  </si>
  <si>
    <t>CIS 7.5; 7.6</t>
  </si>
  <si>
    <t>11.3.1</t>
  </si>
  <si>
    <t>2-10-2</t>
  </si>
  <si>
    <t>Add databases to authenticated scanning; track findings to closure.</t>
  </si>
  <si>
    <t>DB-CFG-01</t>
  </si>
  <si>
    <t>CFG</t>
  </si>
  <si>
    <t>Have unnecessary features, packages, procedures and sample databases been removed or disabled (attack-surface reduction)?</t>
  </si>
  <si>
    <t>Review enabled features/extensions; check for risky procedures and sample databases.</t>
  </si>
  <si>
    <t>Feature/extension inventory.</t>
  </si>
  <si>
    <t>Unneeded features (e.g. command execution, external routines) expand attack surface.</t>
  </si>
  <si>
    <t>PR.PS-1</t>
  </si>
  <si>
    <t>CIS 4.8</t>
  </si>
  <si>
    <t>2.2.4</t>
  </si>
  <si>
    <t>2-3-2</t>
  </si>
  <si>
    <t>Disable unused features/extensions; remove sample databases and dangerous procedures.</t>
  </si>
  <si>
    <t>DB-CFG-02</t>
  </si>
  <si>
    <t>Are risky capabilities that allow OS/command execution or arbitrary file access restricted (e.g. xp_cmdshell, external tables, UDFs)?</t>
  </si>
  <si>
    <t>Check configuration flags governing OS interaction and external access.</t>
  </si>
  <si>
    <t>Configuration of OS-interaction features.</t>
  </si>
  <si>
    <t>Such features enable OS compromise from within the database.</t>
  </si>
  <si>
    <t>Disable OS-command and external-access features unless explicitly required and controlled.</t>
  </si>
  <si>
    <t>DB-CFG-03</t>
  </si>
  <si>
    <t>Does the database service run under a dedicated least-privilege OS account (not root/Administrator/LocalSystem)?</t>
  </si>
  <si>
    <t>Check the OS account the DB process runs as and its privileges.</t>
  </si>
  <si>
    <t>Service-account configuration.</t>
  </si>
  <si>
    <t>A DB compromise inherits excessive OS privilege.</t>
  </si>
  <si>
    <t>PR.AA-5; PR.PS-1</t>
  </si>
  <si>
    <t>A.8.2</t>
  </si>
  <si>
    <t>2.2.1</t>
  </si>
  <si>
    <t>Run the database under a dedicated, least-privilege service account.</t>
  </si>
  <si>
    <t>DB-CFG-04</t>
  </si>
  <si>
    <t>Are file-system permissions on data files, configuration, and key/credential files restricted to the DB service account?</t>
  </si>
  <si>
    <t>Inspect permissions on data directories, config and key files.</t>
  </si>
  <si>
    <t>File permission listing.</t>
  </si>
  <si>
    <t>Loose permissions allow local users to read or tamper with data/keys.</t>
  </si>
  <si>
    <t>A.8.3</t>
  </si>
  <si>
    <t>CIS 3.3</t>
  </si>
  <si>
    <t>Restrict data/config/key file permissions to the service account and admins.</t>
  </si>
  <si>
    <t>DB-CFG-05</t>
  </si>
  <si>
    <t>Are error messages and metadata prevented from leaking sensitive detail to applications/clients?</t>
  </si>
  <si>
    <t>Review verbose-error settings and access to system catalogs.</t>
  </si>
  <si>
    <t>Error-handling configuration.</t>
  </si>
  <si>
    <t>Verbose errors aid SQL injection and reconnaissance.</t>
  </si>
  <si>
    <t>CIS 16.11</t>
  </si>
  <si>
    <t>6.2.4</t>
  </si>
  <si>
    <t>Suppress verbose client errors; restrict access to system metadata.</t>
  </si>
  <si>
    <t>DB-CFG-06</t>
  </si>
  <si>
    <t>Are secure configuration parameters set (resource limits, timeouts, host-based access rules, trusted-connection settings)?</t>
  </si>
  <si>
    <t>Review key configuration parameters against the hardening baseline.</t>
  </si>
  <si>
    <t>Configuration export vs baseline.</t>
  </si>
  <si>
    <t>Insecure defaults enable DoS, trust-relationship abuse and weak auth.</t>
  </si>
  <si>
    <t>CIS 4.1</t>
  </si>
  <si>
    <t>Set host-based access (e.g. pg_hba), connection limits and timeouts per baseline.</t>
  </si>
  <si>
    <t>DB-LOG-01</t>
  </si>
  <si>
    <t>LOG</t>
  </si>
  <si>
    <t>Is database auditing enabled to capture logins, privilege use, schema/config changes and access to sensitive data?</t>
  </si>
  <si>
    <t>Review audit configuration and sample audit records for required events.</t>
  </si>
  <si>
    <t>Audit policy and sample logs.</t>
  </si>
  <si>
    <t>Without audit trails, misuse and breaches cannot be detected or investigated.</t>
  </si>
  <si>
    <t>DE.CM-3; PR.PS-4</t>
  </si>
  <si>
    <t>A.8.15</t>
  </si>
  <si>
    <t>CIS 8.2; 8.5</t>
  </si>
  <si>
    <t>10.2</t>
  </si>
  <si>
    <t>2-12-1</t>
  </si>
  <si>
    <t>Enable auditing for authentication, admin actions, DDL and sensitive-data access.</t>
  </si>
  <si>
    <t>DB-LOG-02</t>
  </si>
  <si>
    <t>Are audit and database logs forwarded to a protected, central SIEM where the DBA cannot alter them?</t>
  </si>
  <si>
    <t>Confirm log forwarding and that local admins cannot edit central copies.</t>
  </si>
  <si>
    <t>SIEM ingestion evidence, retention configuration.</t>
  </si>
  <si>
    <t>Locally-held logs can be tampered with by an attacker or insider.</t>
  </si>
  <si>
    <t>PR.PS-4; DE.CM-1</t>
  </si>
  <si>
    <t>A.8.15; A.8.16</t>
  </si>
  <si>
    <t>CIS 8.9; 8.11</t>
  </si>
  <si>
    <t>10.3.4; 10.5.1</t>
  </si>
  <si>
    <t>2-12-2</t>
  </si>
  <si>
    <t>Ship logs to a SIEM with integrity protection and defined retention.</t>
  </si>
  <si>
    <t>DB-LOG-03</t>
  </si>
  <si>
    <t>Are alerts configured for high-risk database events (failed logins, privilege escalation, bulk data export, config change)?</t>
  </si>
  <si>
    <t>Review detection/alert rules and evidence of triage.</t>
  </si>
  <si>
    <t>Alert rules, sample alerts/tickets.</t>
  </si>
  <si>
    <t>Undetected attacks progress to data exfiltration.</t>
  </si>
  <si>
    <t>DE.CM-1; DE.AE-2</t>
  </si>
  <si>
    <t>A.8.16</t>
  </si>
  <si>
    <t>CIS 8.11; 13.1</t>
  </si>
  <si>
    <t>10.4; 10.7</t>
  </si>
  <si>
    <t>2-13-1</t>
  </si>
  <si>
    <t>Alert on anomalous logins, privilege changes and large data movements.</t>
  </si>
  <si>
    <t>DB-LOG-04</t>
  </si>
  <si>
    <t>Is time synchronised (NTP) across database hosts so logs correlate reliably?</t>
  </si>
  <si>
    <t>Check NTP configuration and clock drift on DB hosts.</t>
  </si>
  <si>
    <t>NTP configuration/status.</t>
  </si>
  <si>
    <t>Unsynchronised clocks undermine forensic correlation.</t>
  </si>
  <si>
    <t>PR.PS-4</t>
  </si>
  <si>
    <t>A.8.17</t>
  </si>
  <si>
    <t>CIS 8.4</t>
  </si>
  <si>
    <t>10.6.1</t>
  </si>
  <si>
    <t>2-12-3</t>
  </si>
  <si>
    <t>Sync all DB hosts to trusted time sources.</t>
  </si>
  <si>
    <t>DB-BAK-01</t>
  </si>
  <si>
    <t>BAK</t>
  </si>
  <si>
    <t>Are regular backups taken per RPO, encrypted, access-controlled, and are at least one copy offline/immutable (ransomware-resilient)?</t>
  </si>
  <si>
    <t>Review backup schedule, encryption, storage location and immutability/offline copy.</t>
  </si>
  <si>
    <t>Backup policy, job logs, immutability configuration.</t>
  </si>
  <si>
    <t>No resilient backup means ransomware or corruption causes permanent data loss.</t>
  </si>
  <si>
    <t>PR.DS-11; RC.RP</t>
  </si>
  <si>
    <t>A.8.13</t>
  </si>
  <si>
    <t>CIS 11.1; 11.2; 11.3</t>
  </si>
  <si>
    <t>3.5.1; 12.10</t>
  </si>
  <si>
    <t>2-9-1</t>
  </si>
  <si>
    <t>Automate encrypted backups; keep an immutable/offline copy; enforce least-privilege access.</t>
  </si>
  <si>
    <t>DB-BAK-02</t>
  </si>
  <si>
    <t>Are database restores tested periodically to validate recoverability within the RTO?</t>
  </si>
  <si>
    <t>Review evidence of test restores and recovery-time measurement.</t>
  </si>
  <si>
    <t>Restore-test records.</t>
  </si>
  <si>
    <t>Untested backups routinely fail when needed.</t>
  </si>
  <si>
    <t>RC.RP-1</t>
  </si>
  <si>
    <t>CIS 11.5</t>
  </si>
  <si>
    <t>12.10.1</t>
  </si>
  <si>
    <t>2-9-2</t>
  </si>
  <si>
    <t>Test restores on a schedule; document and remediate gaps to RTO.</t>
  </si>
  <si>
    <t>DB-BAK-03</t>
  </si>
  <si>
    <t>Are database backups and exports covered by the same access controls, classification and monitoring as the live data?</t>
  </si>
  <si>
    <t>Check who can access backups/exports and whether access is logged.</t>
  </si>
  <si>
    <t>Backup access controls and logs.</t>
  </si>
  <si>
    <t>Backups are a common, poorly-guarded route to bulk data theft.</t>
  </si>
  <si>
    <t>CIS 3.3; 11.2</t>
  </si>
  <si>
    <t>9.4; 3.5.1</t>
  </si>
  <si>
    <t>Apply production-grade access control and monitoring to backups and exports.</t>
  </si>
  <si>
    <t>DB-DAT-01</t>
  </si>
  <si>
    <t>DAT</t>
  </si>
  <si>
    <t>Is sensitive data discovered and classified so protection controls can be applied where they matter?</t>
  </si>
  <si>
    <t>Review data-discovery/classification output for in-scope databases.</t>
  </si>
  <si>
    <t>Data map / classification report.</t>
  </si>
  <si>
    <t>Unclassified sensitive data goes unprotected.</t>
  </si>
  <si>
    <t>ID.AM-7; PR.DS</t>
  </si>
  <si>
    <t>A.5.12; A.8.11</t>
  </si>
  <si>
    <t>CIS 3.1; 3.2</t>
  </si>
  <si>
    <t>3.2; 12.5.2</t>
  </si>
  <si>
    <t>2-8-1</t>
  </si>
  <si>
    <t>Run data discovery; classify and tag sensitive data; drive controls from it.</t>
  </si>
  <si>
    <t>DB-DAT-02</t>
  </si>
  <si>
    <t>Is data masking/redaction or row/column-level security applied so users see only the data they need?</t>
  </si>
  <si>
    <t>Review masking/RLS/column-security configuration for sensitive datasets.</t>
  </si>
  <si>
    <t>Masking/RLS configuration.</t>
  </si>
  <si>
    <t>Broad read access exposes more data than necessary.</t>
  </si>
  <si>
    <t>A.8.11; A.8.3</t>
  </si>
  <si>
    <t>7.2; 3.4</t>
  </si>
  <si>
    <t>2-8-2</t>
  </si>
  <si>
    <t>Apply dynamic masking/RLS/column security for sensitive data.</t>
  </si>
  <si>
    <t>DB-DAT-03</t>
  </si>
  <si>
    <t>Are retention and secure-deletion rules enforced so data is not kept beyond need and is destroyed securely?</t>
  </si>
  <si>
    <t>Review retention schedule and evidence of secure deletion/purging.</t>
  </si>
  <si>
    <t>Retention policy, purge job evidence.</t>
  </si>
  <si>
    <t>Over-retention increases breach exposure and compliance risk (incl. DPDP/GDPR).</t>
  </si>
  <si>
    <t>PR.DS; GV.PO</t>
  </si>
  <si>
    <t>A.5.33; A.8.10</t>
  </si>
  <si>
    <t>CIS 3.4; 3.5</t>
  </si>
  <si>
    <t>3.2.1; 9.4.6</t>
  </si>
  <si>
    <t>2-8-4</t>
  </si>
  <si>
    <t>Enforce retention limits and secure deletion aligned to legal/regulatory need.</t>
  </si>
  <si>
    <t>DB-DAT-04</t>
  </si>
  <si>
    <t>Are database changes (schema and privileged data changes) subject to change control and traceable to an approval?</t>
  </si>
  <si>
    <t>Review change-management records for a sample of database changes.</t>
  </si>
  <si>
    <t>Change tickets, approvals, audit trail.</t>
  </si>
  <si>
    <t>Unmanaged changes cause outages, drift and undetected malicious modification.</t>
  </si>
  <si>
    <t>PR.PS-1; GV.SC</t>
  </si>
  <si>
    <t>A.8.32</t>
  </si>
  <si>
    <t>CIS 4.2</t>
  </si>
  <si>
    <t>6.5.1</t>
  </si>
  <si>
    <t>2-11-1</t>
  </si>
  <si>
    <t>Route schema/privileged changes through change control with approval and rollback.</t>
  </si>
  <si>
    <t>DB-NET-04</t>
  </si>
  <si>
    <t>Are administrative/management connections restricted to a hardened bastion or management network, not direct from user LAN?</t>
  </si>
  <si>
    <t>Review admin access paths and jump-host enforcement.</t>
  </si>
  <si>
    <t>Admin access architecture.</t>
  </si>
  <si>
    <t>Direct admin access from user networks widens the attack path.</t>
  </si>
  <si>
    <t>PR.AA-5; PR.IR-1</t>
  </si>
  <si>
    <t>A.8.20; A.8.5</t>
  </si>
  <si>
    <t>CIS 12.7; 6.3</t>
  </si>
  <si>
    <t>1.3; 8.5</t>
  </si>
  <si>
    <t>Force DBA access through a hardened, MFA-protected bastion/management segment.</t>
  </si>
  <si>
    <t>DB-GOV-04</t>
  </si>
  <si>
    <t>Are third-party/managed database services (DBaaS) covered by the same hardening, monitoring and shared-responsibility understanding?</t>
  </si>
  <si>
    <t>Review DBaaS configuration, provider shared-responsibility mapping and monitoring coverage.</t>
  </si>
  <si>
    <t>DBaaS configuration and responsibility matrix.</t>
  </si>
  <si>
    <t>Assumed provider coverage leaves customer-side controls (access, encryption, logging) unaddressed.</t>
  </si>
  <si>
    <t>GV.SC; ID.AM</t>
  </si>
  <si>
    <t>A.5.19; A.5.23</t>
  </si>
  <si>
    <t>CIS 15.1</t>
  </si>
  <si>
    <t>12.8; 2.2</t>
  </si>
  <si>
    <t>2-4-1</t>
  </si>
  <si>
    <t>Map shared responsibility; apply customer-side hardening, key control and logging to DBaaS.</t>
  </si>
  <si>
    <t>DB-CFG-07</t>
  </si>
  <si>
    <t>Is the database protected against SQL injection at the application boundary (parameterised queries, least-privilege app accounts, input validation)?</t>
  </si>
  <si>
    <t>Review app data-access patterns and account privileges; corroborate with recent app pen-test findings.</t>
  </si>
  <si>
    <t>Code review / pen-test evidence, app account grants.</t>
  </si>
  <si>
    <t>SQL injection remains a leading cause of database breaches.</t>
  </si>
  <si>
    <t>A.8.28</t>
  </si>
  <si>
    <t>Enforce parameterised queries and least-privilege app accounts; validate inputs; test regularly.</t>
  </si>
  <si>
    <t>DB-IAM-06</t>
  </si>
  <si>
    <t>Are dormant, orphaned and leaver database accounts detected and disabled promptly?</t>
  </si>
  <si>
    <t>Review last-login data and the joiner/mover/leaver process for DB accounts.</t>
  </si>
  <si>
    <t>Dormant-account report, deprovisioning evidence.</t>
  </si>
  <si>
    <t>Stale accounts are an easy, low-noise foothold.</t>
  </si>
  <si>
    <t>CIS 5.3</t>
  </si>
  <si>
    <t>8.2.6</t>
  </si>
  <si>
    <t>Disable dormant accounts; tie DB deprovisioning to HR/IdM leaver events.</t>
  </si>
  <si>
    <t>#</t>
  </si>
  <si>
    <t>Asset / Host</t>
  </si>
  <si>
    <t>Type</t>
  </si>
  <si>
    <t>Environment</t>
  </si>
  <si>
    <t>Owner</t>
  </si>
  <si>
    <t>Data Classification</t>
  </si>
  <si>
    <t>Version / Build</t>
  </si>
  <si>
    <t>In Scope?</t>
  </si>
  <si>
    <t>Notes</t>
  </si>
  <si>
    <t>Weighted Risk Scoring Model</t>
  </si>
  <si>
    <t>Weight &amp; meaning</t>
  </si>
  <si>
    <t>10 — direct compromise / data exposure; remediate immediately</t>
  </si>
  <si>
    <t>6 — significant weakness; remediate within 30 days</t>
  </si>
  <si>
    <t>3 — hardening gap; remediate within 90 days</t>
  </si>
  <si>
    <t>1 — minor / defence-in-depth; remediate opportunistically</t>
  </si>
  <si>
    <t>Title</t>
  </si>
  <si>
    <t>Affected Assets</t>
  </si>
  <si>
    <t>Description</t>
  </si>
  <si>
    <t>Business Risk</t>
  </si>
  <si>
    <t>Recommendation</t>
  </si>
  <si>
    <t>Target Date</t>
  </si>
  <si>
    <t>F-01</t>
  </si>
  <si>
    <t>F-02</t>
  </si>
  <si>
    <t>F-03</t>
  </si>
  <si>
    <t>F-04</t>
  </si>
  <si>
    <t>F-05</t>
  </si>
  <si>
    <t>F-06</t>
  </si>
  <si>
    <t>F-07</t>
  </si>
  <si>
    <t>F-08</t>
  </si>
  <si>
    <t>F-09</t>
  </si>
  <si>
    <t>F-10</t>
  </si>
  <si>
    <t>F-11</t>
  </si>
  <si>
    <t>F-12</t>
  </si>
  <si>
    <t>F-13</t>
  </si>
  <si>
    <t>F-14</t>
  </si>
  <si>
    <t>F-15</t>
  </si>
  <si>
    <t>Evidence / Artefact</t>
  </si>
  <si>
    <t>Related Check ID(s)</t>
  </si>
  <si>
    <t>Requested</t>
  </si>
  <si>
    <t>Received</t>
  </si>
  <si>
    <t>Reference</t>
  </si>
  <si>
    <t>Database inventory (owner, environment, version, classification)</t>
  </si>
  <si>
    <t>Hardening standard and exception register</t>
  </si>
  <si>
    <t>User/account and privilege export</t>
  </si>
  <si>
    <t>Password policy and MFA configuration</t>
  </si>
  <si>
    <t>TLS and encryption-at-rest configuration</t>
  </si>
  <si>
    <t>Patch/version report and vulnerability scan results</t>
  </si>
  <si>
    <t>Audit policy and sample audit logs; SIEM ingestion proof</t>
  </si>
  <si>
    <t>Backup policy, job logs and restore-test records</t>
  </si>
  <si>
    <t>Data discovery/classification and masking configuration</t>
  </si>
  <si>
    <t>Database Hardening Review - Detailed Framework Mapping</t>
  </si>
  <si>
    <t>Practical audit mappings. Use current licensed standards for final control wording and formal opinions.</t>
  </si>
  <si>
    <t>Review Area</t>
  </si>
  <si>
    <t>CIS Benchmark / Controls v8.1</t>
  </si>
  <si>
    <t>Assessment Evidence</t>
  </si>
  <si>
    <t>Use Note</t>
  </si>
  <si>
    <t>Governance &amp; baseline</t>
  </si>
  <si>
    <t>GV.PO; GV.RR; PR.PS</t>
  </si>
  <si>
    <t>A.5.1; A.8.9</t>
  </si>
  <si>
    <t>2.2; 12.5</t>
  </si>
  <si>
    <t>1-3-3; 2-3-1</t>
  </si>
  <si>
    <t>Hardening standard, inventory, exception register</t>
  </si>
  <si>
    <t>Use current licensed standards for final wording.</t>
  </si>
  <si>
    <t>Identity &amp; authentication</t>
  </si>
  <si>
    <t>CIS 5.2; 6.3; 6.7</t>
  </si>
  <si>
    <t>8.3; 8.4</t>
  </si>
  <si>
    <t>Account list, password policy, MFA config</t>
  </si>
  <si>
    <t>Privilege &amp; access control</t>
  </si>
  <si>
    <t>CIS 6.1; 6.8</t>
  </si>
  <si>
    <t>Privilege report, role model, access review</t>
  </si>
  <si>
    <t>Network exposure</t>
  </si>
  <si>
    <t>PR.IR-1; PR.DS-2</t>
  </si>
  <si>
    <t>A.8.20; A.8.24</t>
  </si>
  <si>
    <t>CIS 4.4; 3.10</t>
  </si>
  <si>
    <t>1.3; 4.2.1</t>
  </si>
  <si>
    <t>Firewall/SG rules, port scan, TLS config</t>
  </si>
  <si>
    <t>Encryption &amp; keys</t>
  </si>
  <si>
    <t>3.5; 3.6; 3.7</t>
  </si>
  <si>
    <t>Encryption config, KMS/HSM, key rotation</t>
  </si>
  <si>
    <t>Patch &amp; vulnerability</t>
  </si>
  <si>
    <t>CIS 7.3; 7.6</t>
  </si>
  <si>
    <t>6.3; 11.3.1</t>
  </si>
  <si>
    <t>Patch report, authenticated scan results</t>
  </si>
  <si>
    <t>Secure configuration</t>
  </si>
  <si>
    <t>Config export vs baseline, feature inventory</t>
  </si>
  <si>
    <t>Auditing &amp; logging</t>
  </si>
  <si>
    <t>CIS 8.2; 8.9</t>
  </si>
  <si>
    <t>10.2; 10.3</t>
  </si>
  <si>
    <t>Audit policy, SIEM ingestion, alert rules</t>
  </si>
  <si>
    <t>Backup &amp; recovery</t>
  </si>
  <si>
    <t>CIS 11.1; 11.5</t>
  </si>
  <si>
    <t>12.10</t>
  </si>
  <si>
    <t>Backup jobs, immutability, restore tests</t>
  </si>
  <si>
    <t>Data protection &amp; retention</t>
  </si>
  <si>
    <t>A.5.12; A.8.10; A.8.11</t>
  </si>
  <si>
    <t>CIS 3.1; 3.4</t>
  </si>
  <si>
    <t>3.2; 3.4</t>
  </si>
  <si>
    <t>Data map, masking/RLS, retention &amp; purge</t>
  </si>
  <si>
    <t>OEM Command / Evidence Reference</t>
  </si>
  <si>
    <t>Per-platform commands and console paths to collect the evidence each control needs. Vendor-neutral controls live on 'Detailed Checklist'.</t>
  </si>
  <si>
    <t>Evidence / Check</t>
  </si>
  <si>
    <t>Oracle Database</t>
  </si>
  <si>
    <t>Microsoft SQL Server</t>
  </si>
  <si>
    <t>MySQL / MariaDB</t>
  </si>
  <si>
    <t>PostgreSQL</t>
  </si>
  <si>
    <t>MongoDB</t>
  </si>
  <si>
    <t>Version &amp; patch level</t>
  </si>
  <si>
    <t>SELECT * FROM v$version; opatch lspatches</t>
  </si>
  <si>
    <t>SELECT @@VERSION;</t>
  </si>
  <si>
    <t>SELECT VERSION();</t>
  </si>
  <si>
    <t>SHOW server_version;</t>
  </si>
  <si>
    <t>db.version()</t>
  </si>
  <si>
    <t>List users / roles</t>
  </si>
  <si>
    <t>SELECT username,account_status FROM dba_users;</t>
  </si>
  <si>
    <t>SELECT name,type_desc FROM sys.server_principals;</t>
  </si>
  <si>
    <t>SELECT user,host FROM mysql.user;</t>
  </si>
  <si>
    <t>\du in psql</t>
  </si>
  <si>
    <t>db.getUsers()</t>
  </si>
  <si>
    <t>Privilege / grant review</t>
  </si>
  <si>
    <t>SELECT * FROM dba_sys_privs;</t>
  </si>
  <si>
    <t>sp_helprotect / sys.server_permissions</t>
  </si>
  <si>
    <t>SHOW GRANTS FOR 'u'@'h';</t>
  </si>
  <si>
    <t>\dp / has_table_privilege()</t>
  </si>
  <si>
    <t>db.getRole()</t>
  </si>
  <si>
    <t>TLS / encryption in transit</t>
  </si>
  <si>
    <t>sqlnet.ora ENCRYPTION_*</t>
  </si>
  <si>
    <t>FORCE ENCRYPTION; certificate config</t>
  </si>
  <si>
    <t>require_secure_transport=ON</t>
  </si>
  <si>
    <t>ssl=on; hostssl in pg_hba.conf</t>
  </si>
  <si>
    <t>net.tls.mode=requireTLS</t>
  </si>
  <si>
    <t>Encryption at rest</t>
  </si>
  <si>
    <t>TDE: V$ENCRYPTION_WALLET</t>
  </si>
  <si>
    <t>TDE: sys.dm_database_encryption_keys</t>
  </si>
  <si>
    <t>InnoDB tablespace encryption</t>
  </si>
  <si>
    <t>pgcrypto / filesystem/TDE add-on</t>
  </si>
  <si>
    <t>WiredTiger encryption (Enterprise)</t>
  </si>
  <si>
    <t>Audit configuration</t>
  </si>
  <si>
    <t>Unified Audit: AUDIT_UNIFIED_*</t>
  </si>
  <si>
    <t>SQL Server Audit / sys.server_audits</t>
  </si>
  <si>
    <t>audit_log plugin / general_log</t>
  </si>
  <si>
    <t>pgaudit; log_* parameters</t>
  </si>
  <si>
    <t>auditLog settings / setParameter</t>
  </si>
  <si>
    <t>Network / listener exposure</t>
  </si>
  <si>
    <t>lsnrctl status; listener.ora</t>
  </si>
  <si>
    <t>sys.dm_tcp_listener_states</t>
  </si>
  <si>
    <t>bind-address in my.cnf</t>
  </si>
  <si>
    <t>listen_addresses in postgresql.conf</t>
  </si>
  <si>
    <t>net.bindIp in mongod.conf</t>
  </si>
  <si>
    <t>Backup configuration</t>
  </si>
  <si>
    <t>RMAN configuration &amp; logs</t>
  </si>
  <si>
    <t>BACKUP DATABASE / msdb history</t>
  </si>
  <si>
    <t>mysqldump / xtrabackup jobs</t>
  </si>
  <si>
    <t>pg_basebackup / pgBackRest</t>
  </si>
  <si>
    <t>mongodump / ops manager backup</t>
  </si>
  <si>
    <t>Reference frameworks (for practitioner mapping only)</t>
  </si>
  <si>
    <t>CIS Benchmarks &amp; CIS Critical Security Controls v8.1 — cisecurity.org</t>
  </si>
  <si>
    <t>NIST Cybersecurity Framework 2.0 — nist.gov</t>
  </si>
  <si>
    <t>ISO/IEC 27001:2022 — iso.org</t>
  </si>
  <si>
    <t>PCI DSS v4.0.1 — pcisecuritystandards.org</t>
  </si>
  <si>
    <t>UAE Information Assurance / KSA ECC / CERT-In directions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</si>
</sst>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475569"/>
      <sz val="10"/>
    </font>
    <font>
      <b/>
      <color rgb="FF1A365D"/>
    </font>
    <font>
      <b/>
    </font>
    <font>
      <b/>
      <color rgb="FFFFFFFF"/>
      <sz val="10"/>
    </font>
    <font>
      <b/>
      <color rgb="FFEA580C"/>
    </font>
    <font>
      <b/>
      <color rgb="FFDC2626"/>
    </font>
    <font>
      <b/>
      <color rgb="FFCA8A04"/>
    </font>
    <font>
      <b/>
      <color rgb="FF16A34A"/>
    </font>
  </fonts>
  <fills count="5">
    <fill>
      <patternFill patternType="none"/>
    </fill>
    <fill>
      <patternFill patternType="gray125"/>
    </fill>
    <fill>
      <patternFill patternType="solid">
        <fgColor rgb="FF1A365D"/>
      </patternFill>
    </fill>
    <fill>
      <patternFill patternType="solid">
        <fgColor rgb="FF0E7490"/>
      </patternFill>
    </fill>
    <fill>
      <patternFill patternType="solid">
        <fgColor rgb="FFB91C1C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1" fillId="3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9" fontId="0" fillId="0" borderId="0" xfId="0" applyNumberFormat="1"/>
    <xf numFmtId="0" fontId="1" fillId="4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365D"/>
  </sheetPr>
  <dimension ref="A1:B11"/>
  <sheetFormatPr defaultRowHeight="15" outlineLevelRow="0" outlineLevelCol="0" x14ac:dyDescent="55"/>
  <cols>
    <col min="1" max="1" width="24" customWidth="1"/>
    <col min="2" max="2" width="90" customWidth="1"/>
  </cols>
  <sheetData>
    <row r="1" ht="24" customHeight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0</v>
      </c>
    </row>
    <row r="5" spans="1:2" x14ac:dyDescent="0.25">
      <c r="A5" s="3" t="s">
        <v>3</v>
      </c>
      <c r="B5" s="4" t="s">
        <v>4</v>
      </c>
    </row>
    <row r="6" spans="1:2" x14ac:dyDescent="0.25">
      <c r="A6" s="3" t="s">
        <v>5</v>
      </c>
      <c r="B6" s="4" t="s">
        <v>6</v>
      </c>
    </row>
    <row r="7" spans="1:2" x14ac:dyDescent="0.25">
      <c r="A7" s="3" t="s">
        <v>7</v>
      </c>
      <c r="B7" s="4" t="s">
        <v>8</v>
      </c>
    </row>
    <row r="8" spans="1:2" x14ac:dyDescent="0.25">
      <c r="A8" s="3" t="s">
        <v>9</v>
      </c>
      <c r="B8" s="4" t="s">
        <v>10</v>
      </c>
    </row>
    <row r="9" spans="1:2" x14ac:dyDescent="0.25">
      <c r="A9" s="3" t="s">
        <v>11</v>
      </c>
      <c r="B9" s="4" t="s">
        <v>12</v>
      </c>
    </row>
    <row r="10" spans="1:2" x14ac:dyDescent="0.25">
      <c r="A10" s="3" t="s">
        <v>13</v>
      </c>
      <c r="B10" s="4" t="s">
        <v>14</v>
      </c>
    </row>
    <row r="11" spans="1:2" x14ac:dyDescent="0.25">
      <c r="A11" s="3" t="s">
        <v>15</v>
      </c>
      <c r="B11" s="4" t="s">
        <v>16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365D"/>
  </sheetPr>
  <dimension ref="A1:F11"/>
  <sheetFormatPr defaultRowHeight="15" outlineLevelRow="0" outlineLevelCol="0" x14ac:dyDescent="55"/>
  <cols>
    <col min="1" max="1" width="34" customWidth="1"/>
    <col min="2" max="6" width="30" customWidth="1"/>
  </cols>
  <sheetData>
    <row r="1" ht="24" customHeight="1" spans="1:6" x14ac:dyDescent="0.25">
      <c r="A1" s="1" t="s">
        <v>574</v>
      </c>
      <c r="B1" s="1"/>
      <c r="C1" s="1"/>
      <c r="D1" s="1"/>
      <c r="E1" s="1"/>
      <c r="F1" s="1"/>
    </row>
    <row r="2" spans="1:6" x14ac:dyDescent="0.25">
      <c r="A2" s="2" t="s">
        <v>575</v>
      </c>
      <c r="B2" s="2"/>
      <c r="C2" s="2"/>
      <c r="D2" s="2"/>
      <c r="E2" s="2"/>
      <c r="F2" s="2"/>
    </row>
    <row r="3" ht="28" customHeight="1" spans="1:6" x14ac:dyDescent="0.25">
      <c r="A3" s="10" t="s">
        <v>576</v>
      </c>
      <c r="B3" s="10" t="s">
        <v>577</v>
      </c>
      <c r="C3" s="10" t="s">
        <v>578</v>
      </c>
      <c r="D3" s="10" t="s">
        <v>579</v>
      </c>
      <c r="E3" s="10" t="s">
        <v>580</v>
      </c>
      <c r="F3" s="10" t="s">
        <v>581</v>
      </c>
    </row>
    <row r="4" spans="1:6" x14ac:dyDescent="0.25">
      <c r="A4" s="19" t="s">
        <v>582</v>
      </c>
      <c r="B4" s="4" t="s">
        <v>583</v>
      </c>
      <c r="C4" s="4" t="s">
        <v>584</v>
      </c>
      <c r="D4" s="4" t="s">
        <v>585</v>
      </c>
      <c r="E4" s="4" t="s">
        <v>586</v>
      </c>
      <c r="F4" s="4" t="s">
        <v>587</v>
      </c>
    </row>
    <row r="5" spans="1:6" x14ac:dyDescent="0.25">
      <c r="A5" s="19" t="s">
        <v>588</v>
      </c>
      <c r="B5" s="4" t="s">
        <v>589</v>
      </c>
      <c r="C5" s="4" t="s">
        <v>590</v>
      </c>
      <c r="D5" s="4" t="s">
        <v>591</v>
      </c>
      <c r="E5" s="4" t="s">
        <v>592</v>
      </c>
      <c r="F5" s="4" t="s">
        <v>593</v>
      </c>
    </row>
    <row r="6" spans="1:6" x14ac:dyDescent="0.25">
      <c r="A6" s="19" t="s">
        <v>594</v>
      </c>
      <c r="B6" s="4" t="s">
        <v>595</v>
      </c>
      <c r="C6" s="4" t="s">
        <v>596</v>
      </c>
      <c r="D6" s="4" t="s">
        <v>597</v>
      </c>
      <c r="E6" s="4" t="s">
        <v>598</v>
      </c>
      <c r="F6" s="4" t="s">
        <v>599</v>
      </c>
    </row>
    <row r="7" spans="1:6" x14ac:dyDescent="0.25">
      <c r="A7" s="19" t="s">
        <v>600</v>
      </c>
      <c r="B7" s="4" t="s">
        <v>601</v>
      </c>
      <c r="C7" s="4" t="s">
        <v>602</v>
      </c>
      <c r="D7" s="4" t="s">
        <v>603</v>
      </c>
      <c r="E7" s="4" t="s">
        <v>604</v>
      </c>
      <c r="F7" s="4" t="s">
        <v>605</v>
      </c>
    </row>
    <row r="8" spans="1:6" x14ac:dyDescent="0.25">
      <c r="A8" s="19" t="s">
        <v>606</v>
      </c>
      <c r="B8" s="4" t="s">
        <v>607</v>
      </c>
      <c r="C8" s="4" t="s">
        <v>608</v>
      </c>
      <c r="D8" s="4" t="s">
        <v>609</v>
      </c>
      <c r="E8" s="4" t="s">
        <v>610</v>
      </c>
      <c r="F8" s="4" t="s">
        <v>611</v>
      </c>
    </row>
    <row r="9" spans="1:6" x14ac:dyDescent="0.25">
      <c r="A9" s="19" t="s">
        <v>612</v>
      </c>
      <c r="B9" s="4" t="s">
        <v>613</v>
      </c>
      <c r="C9" s="4" t="s">
        <v>614</v>
      </c>
      <c r="D9" s="4" t="s">
        <v>615</v>
      </c>
      <c r="E9" s="4" t="s">
        <v>616</v>
      </c>
      <c r="F9" s="4" t="s">
        <v>617</v>
      </c>
    </row>
    <row r="10" spans="1:6" x14ac:dyDescent="0.25">
      <c r="A10" s="19" t="s">
        <v>618</v>
      </c>
      <c r="B10" s="4" t="s">
        <v>619</v>
      </c>
      <c r="C10" s="4" t="s">
        <v>620</v>
      </c>
      <c r="D10" s="4" t="s">
        <v>621</v>
      </c>
      <c r="E10" s="4" t="s">
        <v>622</v>
      </c>
      <c r="F10" s="4" t="s">
        <v>623</v>
      </c>
    </row>
    <row r="11" spans="1:6" x14ac:dyDescent="0.25">
      <c r="A11" s="19" t="s">
        <v>624</v>
      </c>
      <c r="B11" s="4" t="s">
        <v>625</v>
      </c>
      <c r="C11" s="4" t="s">
        <v>626</v>
      </c>
      <c r="D11" s="4" t="s">
        <v>627</v>
      </c>
      <c r="E11" s="4" t="s">
        <v>628</v>
      </c>
      <c r="F11" s="4" t="s">
        <v>629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sheetData>
    <row r="1" ht="28" customHeight="1" spans="1:3" x14ac:dyDescent="0.25">
      <c r="A1" s="10" t="s">
        <v>52</v>
      </c>
      <c r="B1" s="10" t="s">
        <v>51</v>
      </c>
      <c r="C1" s="10" t="s">
        <v>50</v>
      </c>
    </row>
    <row r="2" spans="1:3" x14ac:dyDescent="0.25">
      <c r="A2" t="s">
        <v>20</v>
      </c>
      <c r="B2" t="s">
        <v>27</v>
      </c>
      <c r="C2" t="s">
        <v>70</v>
      </c>
    </row>
    <row r="3" spans="1:3" x14ac:dyDescent="0.25">
      <c r="A3" t="s">
        <v>21</v>
      </c>
      <c r="B3" t="s">
        <v>28</v>
      </c>
      <c r="C3" t="s">
        <v>71</v>
      </c>
    </row>
    <row r="4" spans="1:3" x14ac:dyDescent="0.25">
      <c r="A4" t="s">
        <v>22</v>
      </c>
      <c r="B4" t="s">
        <v>29</v>
      </c>
      <c r="C4" t="s">
        <v>71</v>
      </c>
    </row>
    <row r="5" spans="1:3" x14ac:dyDescent="0.25">
      <c r="A5" t="s">
        <v>23</v>
      </c>
      <c r="B5" t="s">
        <v>30</v>
      </c>
      <c r="C5" t="s">
        <v>71</v>
      </c>
    </row>
    <row r="6" spans="1:3" x14ac:dyDescent="0.25">
      <c r="A6" t="s">
        <v>24</v>
      </c>
      <c r="B6" t="s">
        <v>71</v>
      </c>
      <c r="C6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FormatPr defaultRowHeight="15" outlineLevelRow="0" outlineLevelCol="0" x14ac:dyDescent="55"/>
  <cols>
    <col min="1" max="1" width="100" customWidth="1"/>
  </cols>
  <sheetData>
    <row r="1" ht="24" customHeight="1" spans="1:1" x14ac:dyDescent="0.25">
      <c r="A1" s="1" t="s">
        <v>630</v>
      </c>
    </row>
    <row r="2" spans="1:1" x14ac:dyDescent="0.25">
      <c r="A2" s="16" t="s">
        <v>631</v>
      </c>
    </row>
    <row r="3" spans="1:1" x14ac:dyDescent="0.25">
      <c r="A3" s="16" t="s">
        <v>632</v>
      </c>
    </row>
    <row r="4" spans="1:1" x14ac:dyDescent="0.25">
      <c r="A4" s="16" t="s">
        <v>633</v>
      </c>
    </row>
    <row r="5" spans="1:1" x14ac:dyDescent="0.25">
      <c r="A5" s="16" t="s">
        <v>634</v>
      </c>
    </row>
    <row r="6" spans="1:1" x14ac:dyDescent="0.25">
      <c r="A6" s="16" t="s">
        <v>635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E7490"/>
  </sheetPr>
  <dimension ref="A1:B15"/>
  <sheetFormatPr defaultRowHeight="15" outlineLevelRow="0" outlineLevelCol="0" x14ac:dyDescent="55"/>
  <cols>
    <col min="1" max="1" width="34" customWidth="1"/>
    <col min="2" max="2" width="16" customWidth="1"/>
  </cols>
  <sheetData>
    <row r="1" ht="24" customHeight="1" spans="1:2" x14ac:dyDescent="0.25">
      <c r="A1" s="5" t="s">
        <v>17</v>
      </c>
      <c r="B1" s="5"/>
    </row>
    <row r="2" spans="1:2" x14ac:dyDescent="0.25">
      <c r="A2" s="2" t="s">
        <v>18</v>
      </c>
      <c r="B2" s="2"/>
    </row>
    <row r="3" spans="1:2" x14ac:dyDescent="0.25">
      <c r="A3" s="6" t="s">
        <v>19</v>
      </c>
      <c r="B3" s="7">
        <f>COUNTA('Detailed Checklist'!$A:$A)-3</f>
      </c>
    </row>
    <row r="4" spans="1:2" x14ac:dyDescent="0.25">
      <c r="A4" s="6" t="s">
        <v>20</v>
      </c>
      <c r="B4" s="7">
        <f>COUNTIF('Detailed Checklist'!$O:$O,"Pass")</f>
      </c>
    </row>
    <row r="5" spans="1:2" x14ac:dyDescent="0.25">
      <c r="A5" s="6" t="s">
        <v>21</v>
      </c>
      <c r="B5" s="7">
        <f>COUNTIF('Detailed Checklist'!$O:$O,"Fail")</f>
      </c>
    </row>
    <row r="6" spans="1:2" x14ac:dyDescent="0.25">
      <c r="A6" s="6" t="s">
        <v>22</v>
      </c>
      <c r="B6" s="7">
        <f>COUNTIF('Detailed Checklist'!$O:$O,"Partial")</f>
      </c>
    </row>
    <row r="7" spans="1:2" x14ac:dyDescent="0.25">
      <c r="A7" s="6" t="s">
        <v>23</v>
      </c>
      <c r="B7" s="7">
        <f>COUNTIF('Detailed Checklist'!$O:$O,"Not Applicable")</f>
      </c>
    </row>
    <row r="8" spans="1:2" x14ac:dyDescent="0.25">
      <c r="A8" s="6" t="s">
        <v>24</v>
      </c>
      <c r="B8" s="7">
        <f>COUNTIF('Detailed Checklist'!$O:$O,"Not Tested")</f>
      </c>
    </row>
    <row r="9" spans="1:2" x14ac:dyDescent="0.25">
      <c r="A9" s="6" t="s">
        <v>25</v>
      </c>
      <c r="B9" s="8">
        <f>IFERROR((COUNTIF('Detailed Checklist'!$O:$O,"Pass")+0.5*COUNTIF('Detailed Checklist'!$O:$O,"Partial"))/(COUNTA('Detailed Checklist'!$A:$A)-3-COUNTIF('Detailed Checklist'!$O:$O,"Not Applicable")),0)</f>
      </c>
    </row>
    <row r="11" ht="24" customHeight="1" spans="1:2" x14ac:dyDescent="0.25">
      <c r="A11" s="9" t="s">
        <v>26</v>
      </c>
      <c r="B11" s="9"/>
    </row>
    <row r="12" spans="1:2" x14ac:dyDescent="0.25">
      <c r="A12" s="6" t="s">
        <v>27</v>
      </c>
      <c r="B12" s="7">
        <f>COUNTIFS('Detailed Checklist'!$O:$O,"Fail",'Detailed Checklist'!$N:$N,"Critical")</f>
      </c>
    </row>
    <row r="13" spans="1:2" x14ac:dyDescent="0.25">
      <c r="A13" s="6" t="s">
        <v>28</v>
      </c>
      <c r="B13" s="7">
        <f>COUNTIFS('Detailed Checklist'!$O:$O,"Fail",'Detailed Checklist'!$N:$N,"High")</f>
      </c>
    </row>
    <row r="14" spans="1:2" x14ac:dyDescent="0.25">
      <c r="A14" s="6" t="s">
        <v>29</v>
      </c>
      <c r="B14" s="7">
        <f>COUNTIFS('Detailed Checklist'!$O:$O,"Fail",'Detailed Checklist'!$N:$N,"Medium")</f>
      </c>
    </row>
    <row r="15" spans="1:2" x14ac:dyDescent="0.25">
      <c r="A15" s="6" t="s">
        <v>30</v>
      </c>
      <c r="B15" s="7">
        <f>COUNTIFS('Detailed Checklist'!$O:$O,"Fail",'Detailed Checklist'!$N:$N,"Low")</f>
      </c>
    </row>
  </sheetData>
  <mergeCells count="3">
    <mergeCell ref="A1:B1"/>
    <mergeCell ref="A2:B2"/>
    <mergeCell ref="A11:B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FormatPr defaultRowHeight="15" outlineLevelRow="0" outlineLevelCol="0" x14ac:dyDescent="55"/>
  <cols>
    <col min="1" max="1" width="110" customWidth="1"/>
  </cols>
  <sheetData>
    <row r="1" ht="24" customHeight="1" spans="1:1" x14ac:dyDescent="0.25">
      <c r="A1" s="1" t="s">
        <v>31</v>
      </c>
    </row>
    <row r="2" spans="1:1" x14ac:dyDescent="0.25">
      <c r="A2" s="4" t="s">
        <v>32</v>
      </c>
    </row>
    <row r="3" spans="1:1" x14ac:dyDescent="0.25">
      <c r="A3" s="4" t="s">
        <v>33</v>
      </c>
    </row>
    <row r="4" spans="1:1" x14ac:dyDescent="0.25">
      <c r="A4" s="4" t="s">
        <v>34</v>
      </c>
    </row>
    <row r="5" spans="1:1" x14ac:dyDescent="0.25">
      <c r="A5" s="4" t="s">
        <v>35</v>
      </c>
    </row>
    <row r="6" spans="1:1" x14ac:dyDescent="0.25">
      <c r="A6" s="4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365D"/>
  </sheetPr>
  <dimension ref="A1:T4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0" customWidth="1"/>
    <col min="3" max="3" width="12" customWidth="1"/>
    <col min="4" max="4" width="46" customWidth="1"/>
    <col min="5" max="5" width="40" customWidth="1"/>
    <col min="6" max="7" width="34" customWidth="1"/>
    <col min="8" max="8" width="14" customWidth="1"/>
    <col min="9" max="10" width="16" customWidth="1"/>
    <col min="11" max="11" width="14" customWidth="1"/>
    <col min="12" max="12" width="18" customWidth="1"/>
    <col min="13" max="13" width="14" customWidth="1"/>
    <col min="14" max="14" width="11" customWidth="1"/>
    <col min="15" max="15" width="15" customWidth="1"/>
    <col min="16" max="16" width="8" customWidth="1"/>
    <col min="17" max="17" width="14" customWidth="1"/>
    <col min="18" max="18" width="12" customWidth="1"/>
    <col min="19" max="19" width="18" customWidth="1"/>
    <col min="20" max="20" width="40" customWidth="1"/>
  </cols>
  <sheetData>
    <row r="1" ht="24" customHeight="1" spans="1:20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8" customHeight="1" spans="1:20" x14ac:dyDescent="0.25">
      <c r="A3" s="10" t="s">
        <v>38</v>
      </c>
      <c r="B3" s="10" t="s">
        <v>39</v>
      </c>
      <c r="C3" s="10" t="s">
        <v>40</v>
      </c>
      <c r="D3" s="10" t="s">
        <v>41</v>
      </c>
      <c r="E3" s="10" t="s">
        <v>42</v>
      </c>
      <c r="F3" s="10" t="s">
        <v>43</v>
      </c>
      <c r="G3" s="10" t="s">
        <v>44</v>
      </c>
      <c r="H3" s="10" t="s">
        <v>45</v>
      </c>
      <c r="I3" s="10" t="s">
        <v>46</v>
      </c>
      <c r="J3" s="10" t="s">
        <v>47</v>
      </c>
      <c r="K3" s="10" t="s">
        <v>48</v>
      </c>
      <c r="L3" s="10" t="s">
        <v>49</v>
      </c>
      <c r="M3" s="10" t="s">
        <v>50</v>
      </c>
      <c r="N3" s="10" t="s">
        <v>51</v>
      </c>
      <c r="O3" s="10" t="s">
        <v>52</v>
      </c>
      <c r="P3" s="10" t="s">
        <v>53</v>
      </c>
      <c r="Q3" s="10" t="s">
        <v>54</v>
      </c>
      <c r="R3" s="10" t="s">
        <v>55</v>
      </c>
      <c r="S3" s="10" t="s">
        <v>56</v>
      </c>
      <c r="T3" s="10" t="s">
        <v>57</v>
      </c>
    </row>
    <row r="4" spans="1:20" x14ac:dyDescent="0.25">
      <c r="A4" s="4" t="s">
        <v>58</v>
      </c>
      <c r="B4" s="4" t="s">
        <v>59</v>
      </c>
      <c r="C4" s="4" t="s">
        <v>60</v>
      </c>
      <c r="D4" s="4" t="s">
        <v>61</v>
      </c>
      <c r="E4" s="4" t="s">
        <v>62</v>
      </c>
      <c r="F4" s="4" t="s">
        <v>63</v>
      </c>
      <c r="G4" s="4" t="s">
        <v>64</v>
      </c>
      <c r="H4" s="4" t="s">
        <v>65</v>
      </c>
      <c r="I4" s="4" t="s">
        <v>66</v>
      </c>
      <c r="J4" s="4" t="s">
        <v>67</v>
      </c>
      <c r="K4" s="4" t="s">
        <v>68</v>
      </c>
      <c r="L4" s="4" t="s">
        <v>69</v>
      </c>
      <c r="M4" s="4" t="s">
        <v>70</v>
      </c>
      <c r="N4" s="11" t="s">
        <v>28</v>
      </c>
      <c r="O4" s="4" t="s">
        <v>71</v>
      </c>
      <c r="P4" s="4">
        <f>IF(O4="Pass",100,IF(O4="Partial",50,IF(O4="Fail",0,IF(O4="Not Tested",0,""))))</f>
      </c>
      <c r="Q4" s="4" t="s">
        <v>71</v>
      </c>
      <c r="R4" s="4" t="s">
        <v>71</v>
      </c>
      <c r="S4" s="4" t="s">
        <v>71</v>
      </c>
      <c r="T4" s="4" t="s">
        <v>72</v>
      </c>
    </row>
    <row r="5" spans="1:20" x14ac:dyDescent="0.25">
      <c r="A5" s="4" t="s">
        <v>73</v>
      </c>
      <c r="B5" s="4" t="s">
        <v>59</v>
      </c>
      <c r="C5" s="4" t="s">
        <v>60</v>
      </c>
      <c r="D5" s="4" t="s">
        <v>74</v>
      </c>
      <c r="E5" s="4" t="s">
        <v>75</v>
      </c>
      <c r="F5" s="4" t="s">
        <v>76</v>
      </c>
      <c r="G5" s="4" t="s">
        <v>77</v>
      </c>
      <c r="H5" s="4" t="s">
        <v>78</v>
      </c>
      <c r="I5" s="4" t="s">
        <v>79</v>
      </c>
      <c r="J5" s="4" t="s">
        <v>80</v>
      </c>
      <c r="K5" s="4" t="s">
        <v>81</v>
      </c>
      <c r="L5" s="4" t="s">
        <v>82</v>
      </c>
      <c r="M5" s="4" t="s">
        <v>70</v>
      </c>
      <c r="N5" s="11" t="s">
        <v>28</v>
      </c>
      <c r="O5" s="4" t="s">
        <v>71</v>
      </c>
      <c r="P5" s="4">
        <f>IF(O5="Pass",100,IF(O5="Partial",50,IF(O5="Fail",0,IF(O5="Not Tested",0,""))))</f>
      </c>
      <c r="Q5" s="4" t="s">
        <v>71</v>
      </c>
      <c r="R5" s="4" t="s">
        <v>71</v>
      </c>
      <c r="S5" s="4" t="s">
        <v>71</v>
      </c>
      <c r="T5" s="4" t="s">
        <v>83</v>
      </c>
    </row>
    <row r="6" spans="1:20" x14ac:dyDescent="0.25">
      <c r="A6" s="4" t="s">
        <v>84</v>
      </c>
      <c r="B6" s="4" t="s">
        <v>59</v>
      </c>
      <c r="C6" s="4" t="s">
        <v>60</v>
      </c>
      <c r="D6" s="4" t="s">
        <v>85</v>
      </c>
      <c r="E6" s="4" t="s">
        <v>86</v>
      </c>
      <c r="F6" s="4" t="s">
        <v>87</v>
      </c>
      <c r="G6" s="4" t="s">
        <v>88</v>
      </c>
      <c r="H6" s="4" t="s">
        <v>89</v>
      </c>
      <c r="I6" s="4" t="s">
        <v>90</v>
      </c>
      <c r="J6" s="4" t="s">
        <v>91</v>
      </c>
      <c r="K6" s="4" t="s">
        <v>92</v>
      </c>
      <c r="L6" s="4" t="s">
        <v>93</v>
      </c>
      <c r="M6" s="4" t="s">
        <v>70</v>
      </c>
      <c r="N6" s="11" t="s">
        <v>28</v>
      </c>
      <c r="O6" s="4" t="s">
        <v>71</v>
      </c>
      <c r="P6" s="4">
        <f>IF(O6="Pass",100,IF(O6="Partial",50,IF(O6="Fail",0,IF(O6="Not Tested",0,""))))</f>
      </c>
      <c r="Q6" s="4" t="s">
        <v>71</v>
      </c>
      <c r="R6" s="4" t="s">
        <v>71</v>
      </c>
      <c r="S6" s="4" t="s">
        <v>71</v>
      </c>
      <c r="T6" s="4" t="s">
        <v>94</v>
      </c>
    </row>
    <row r="7" spans="1:20" x14ac:dyDescent="0.25">
      <c r="A7" s="4" t="s">
        <v>95</v>
      </c>
      <c r="B7" s="4" t="s">
        <v>96</v>
      </c>
      <c r="C7" s="4" t="s">
        <v>97</v>
      </c>
      <c r="D7" s="4" t="s">
        <v>98</v>
      </c>
      <c r="E7" s="4" t="s">
        <v>99</v>
      </c>
      <c r="F7" s="4" t="s">
        <v>100</v>
      </c>
      <c r="G7" s="4" t="s">
        <v>101</v>
      </c>
      <c r="H7" s="4" t="s">
        <v>102</v>
      </c>
      <c r="I7" s="4" t="s">
        <v>103</v>
      </c>
      <c r="J7" s="4" t="s">
        <v>104</v>
      </c>
      <c r="K7" s="4" t="s">
        <v>105</v>
      </c>
      <c r="L7" s="4" t="s">
        <v>106</v>
      </c>
      <c r="M7" s="4" t="s">
        <v>70</v>
      </c>
      <c r="N7" s="12" t="s">
        <v>27</v>
      </c>
      <c r="O7" s="4" t="s">
        <v>71</v>
      </c>
      <c r="P7" s="4">
        <f>IF(O7="Pass",100,IF(O7="Partial",50,IF(O7="Fail",0,IF(O7="Not Tested",0,""))))</f>
      </c>
      <c r="Q7" s="4" t="s">
        <v>71</v>
      </c>
      <c r="R7" s="4" t="s">
        <v>71</v>
      </c>
      <c r="S7" s="4" t="s">
        <v>71</v>
      </c>
      <c r="T7" s="4" t="s">
        <v>107</v>
      </c>
    </row>
    <row r="8" spans="1:20" x14ac:dyDescent="0.25">
      <c r="A8" s="4" t="s">
        <v>108</v>
      </c>
      <c r="B8" s="4" t="s">
        <v>96</v>
      </c>
      <c r="C8" s="4" t="s">
        <v>97</v>
      </c>
      <c r="D8" s="4" t="s">
        <v>109</v>
      </c>
      <c r="E8" s="4" t="s">
        <v>110</v>
      </c>
      <c r="F8" s="4" t="s">
        <v>111</v>
      </c>
      <c r="G8" s="4" t="s">
        <v>112</v>
      </c>
      <c r="H8" s="4" t="s">
        <v>113</v>
      </c>
      <c r="I8" s="4" t="s">
        <v>114</v>
      </c>
      <c r="J8" s="4" t="s">
        <v>115</v>
      </c>
      <c r="K8" s="4" t="s">
        <v>116</v>
      </c>
      <c r="L8" s="4" t="s">
        <v>117</v>
      </c>
      <c r="M8" s="4" t="s">
        <v>70</v>
      </c>
      <c r="N8" s="13" t="s">
        <v>29</v>
      </c>
      <c r="O8" s="4" t="s">
        <v>71</v>
      </c>
      <c r="P8" s="4">
        <f>IF(O8="Pass",100,IF(O8="Partial",50,IF(O8="Fail",0,IF(O8="Not Tested",0,""))))</f>
      </c>
      <c r="Q8" s="4" t="s">
        <v>71</v>
      </c>
      <c r="R8" s="4" t="s">
        <v>71</v>
      </c>
      <c r="S8" s="4" t="s">
        <v>71</v>
      </c>
      <c r="T8" s="4" t="s">
        <v>118</v>
      </c>
    </row>
    <row r="9" spans="1:20" x14ac:dyDescent="0.25">
      <c r="A9" s="4" t="s">
        <v>119</v>
      </c>
      <c r="B9" s="4" t="s">
        <v>96</v>
      </c>
      <c r="C9" s="4" t="s">
        <v>97</v>
      </c>
      <c r="D9" s="4" t="s">
        <v>120</v>
      </c>
      <c r="E9" s="4" t="s">
        <v>121</v>
      </c>
      <c r="F9" s="4" t="s">
        <v>122</v>
      </c>
      <c r="G9" s="4" t="s">
        <v>123</v>
      </c>
      <c r="H9" s="4" t="s">
        <v>102</v>
      </c>
      <c r="I9" s="4" t="s">
        <v>124</v>
      </c>
      <c r="J9" s="4" t="s">
        <v>125</v>
      </c>
      <c r="K9" s="4" t="s">
        <v>126</v>
      </c>
      <c r="L9" s="4" t="s">
        <v>106</v>
      </c>
      <c r="M9" s="4" t="s">
        <v>70</v>
      </c>
      <c r="N9" s="11" t="s">
        <v>28</v>
      </c>
      <c r="O9" s="4" t="s">
        <v>71</v>
      </c>
      <c r="P9" s="4">
        <f>IF(O9="Pass",100,IF(O9="Partial",50,IF(O9="Fail",0,IF(O9="Not Tested",0,""))))</f>
      </c>
      <c r="Q9" s="4" t="s">
        <v>71</v>
      </c>
      <c r="R9" s="4" t="s">
        <v>71</v>
      </c>
      <c r="S9" s="4" t="s">
        <v>71</v>
      </c>
      <c r="T9" s="4" t="s">
        <v>127</v>
      </c>
    </row>
    <row r="10" spans="1:20" x14ac:dyDescent="0.25">
      <c r="A10" s="4" t="s">
        <v>128</v>
      </c>
      <c r="B10" s="4" t="s">
        <v>96</v>
      </c>
      <c r="C10" s="4" t="s">
        <v>97</v>
      </c>
      <c r="D10" s="4" t="s">
        <v>129</v>
      </c>
      <c r="E10" s="4" t="s">
        <v>130</v>
      </c>
      <c r="F10" s="4" t="s">
        <v>131</v>
      </c>
      <c r="G10" s="4" t="s">
        <v>132</v>
      </c>
      <c r="H10" s="4" t="s">
        <v>133</v>
      </c>
      <c r="I10" s="4" t="s">
        <v>134</v>
      </c>
      <c r="J10" s="4" t="s">
        <v>135</v>
      </c>
      <c r="K10" s="4" t="s">
        <v>136</v>
      </c>
      <c r="L10" s="4" t="s">
        <v>137</v>
      </c>
      <c r="M10" s="4" t="s">
        <v>70</v>
      </c>
      <c r="N10" s="11" t="s">
        <v>28</v>
      </c>
      <c r="O10" s="4" t="s">
        <v>71</v>
      </c>
      <c r="P10" s="4">
        <f>IF(O10="Pass",100,IF(O10="Partial",50,IF(O10="Fail",0,IF(O10="Not Tested",0,""))))</f>
      </c>
      <c r="Q10" s="4" t="s">
        <v>71</v>
      </c>
      <c r="R10" s="4" t="s">
        <v>71</v>
      </c>
      <c r="S10" s="4" t="s">
        <v>71</v>
      </c>
      <c r="T10" s="4" t="s">
        <v>138</v>
      </c>
    </row>
    <row r="11" spans="1:20" x14ac:dyDescent="0.25">
      <c r="A11" s="4" t="s">
        <v>139</v>
      </c>
      <c r="B11" s="4" t="s">
        <v>96</v>
      </c>
      <c r="C11" s="4" t="s">
        <v>97</v>
      </c>
      <c r="D11" s="4" t="s">
        <v>140</v>
      </c>
      <c r="E11" s="4" t="s">
        <v>141</v>
      </c>
      <c r="F11" s="4" t="s">
        <v>142</v>
      </c>
      <c r="G11" s="4" t="s">
        <v>143</v>
      </c>
      <c r="H11" s="4" t="s">
        <v>144</v>
      </c>
      <c r="I11" s="4" t="s">
        <v>103</v>
      </c>
      <c r="J11" s="4" t="s">
        <v>145</v>
      </c>
      <c r="K11" s="4" t="s">
        <v>146</v>
      </c>
      <c r="L11" s="4" t="s">
        <v>117</v>
      </c>
      <c r="M11" s="4" t="s">
        <v>70</v>
      </c>
      <c r="N11" s="11" t="s">
        <v>28</v>
      </c>
      <c r="O11" s="4" t="s">
        <v>71</v>
      </c>
      <c r="P11" s="4">
        <f>IF(O11="Pass",100,IF(O11="Partial",50,IF(O11="Fail",0,IF(O11="Not Tested",0,""))))</f>
      </c>
      <c r="Q11" s="4" t="s">
        <v>71</v>
      </c>
      <c r="R11" s="4" t="s">
        <v>71</v>
      </c>
      <c r="S11" s="4" t="s">
        <v>71</v>
      </c>
      <c r="T11" s="4" t="s">
        <v>147</v>
      </c>
    </row>
    <row r="12" spans="1:20" x14ac:dyDescent="0.25">
      <c r="A12" s="4" t="s">
        <v>148</v>
      </c>
      <c r="B12" s="4" t="s">
        <v>149</v>
      </c>
      <c r="C12" s="4" t="s">
        <v>97</v>
      </c>
      <c r="D12" s="4" t="s">
        <v>150</v>
      </c>
      <c r="E12" s="4" t="s">
        <v>151</v>
      </c>
      <c r="F12" s="4" t="s">
        <v>152</v>
      </c>
      <c r="G12" s="4" t="s">
        <v>153</v>
      </c>
      <c r="H12" s="4" t="s">
        <v>154</v>
      </c>
      <c r="I12" s="4" t="s">
        <v>155</v>
      </c>
      <c r="J12" s="4" t="s">
        <v>156</v>
      </c>
      <c r="K12" s="4" t="s">
        <v>157</v>
      </c>
      <c r="L12" s="4" t="s">
        <v>158</v>
      </c>
      <c r="M12" s="4" t="s">
        <v>70</v>
      </c>
      <c r="N12" s="12" t="s">
        <v>27</v>
      </c>
      <c r="O12" s="4" t="s">
        <v>71</v>
      </c>
      <c r="P12" s="4">
        <f>IF(O12="Pass",100,IF(O12="Partial",50,IF(O12="Fail",0,IF(O12="Not Tested",0,""))))</f>
      </c>
      <c r="Q12" s="4" t="s">
        <v>71</v>
      </c>
      <c r="R12" s="4" t="s">
        <v>71</v>
      </c>
      <c r="S12" s="4" t="s">
        <v>71</v>
      </c>
      <c r="T12" s="4" t="s">
        <v>159</v>
      </c>
    </row>
    <row r="13" spans="1:20" x14ac:dyDescent="0.25">
      <c r="A13" s="4" t="s">
        <v>160</v>
      </c>
      <c r="B13" s="4" t="s">
        <v>149</v>
      </c>
      <c r="C13" s="4" t="s">
        <v>97</v>
      </c>
      <c r="D13" s="4" t="s">
        <v>161</v>
      </c>
      <c r="E13" s="4" t="s">
        <v>162</v>
      </c>
      <c r="F13" s="4" t="s">
        <v>163</v>
      </c>
      <c r="G13" s="4" t="s">
        <v>164</v>
      </c>
      <c r="H13" s="4" t="s">
        <v>165</v>
      </c>
      <c r="I13" s="4" t="s">
        <v>166</v>
      </c>
      <c r="J13" s="4" t="s">
        <v>167</v>
      </c>
      <c r="K13" s="4" t="s">
        <v>168</v>
      </c>
      <c r="L13" s="4" t="s">
        <v>169</v>
      </c>
      <c r="M13" s="4" t="s">
        <v>70</v>
      </c>
      <c r="N13" s="13" t="s">
        <v>29</v>
      </c>
      <c r="O13" s="4" t="s">
        <v>71</v>
      </c>
      <c r="P13" s="4">
        <f>IF(O13="Pass",100,IF(O13="Partial",50,IF(O13="Fail",0,IF(O13="Not Tested",0,""))))</f>
      </c>
      <c r="Q13" s="4" t="s">
        <v>71</v>
      </c>
      <c r="R13" s="4" t="s">
        <v>71</v>
      </c>
      <c r="S13" s="4" t="s">
        <v>71</v>
      </c>
      <c r="T13" s="4" t="s">
        <v>170</v>
      </c>
    </row>
    <row r="14" spans="1:20" x14ac:dyDescent="0.25">
      <c r="A14" s="4" t="s">
        <v>171</v>
      </c>
      <c r="B14" s="4" t="s">
        <v>149</v>
      </c>
      <c r="C14" s="4" t="s">
        <v>97</v>
      </c>
      <c r="D14" s="4" t="s">
        <v>172</v>
      </c>
      <c r="E14" s="4" t="s">
        <v>173</v>
      </c>
      <c r="F14" s="4" t="s">
        <v>174</v>
      </c>
      <c r="G14" s="4" t="s">
        <v>175</v>
      </c>
      <c r="H14" s="4" t="s">
        <v>102</v>
      </c>
      <c r="I14" s="4" t="s">
        <v>176</v>
      </c>
      <c r="J14" s="4" t="s">
        <v>177</v>
      </c>
      <c r="K14" s="4" t="s">
        <v>178</v>
      </c>
      <c r="L14" s="4" t="s">
        <v>106</v>
      </c>
      <c r="M14" s="4" t="s">
        <v>70</v>
      </c>
      <c r="N14" s="11" t="s">
        <v>28</v>
      </c>
      <c r="O14" s="4" t="s">
        <v>71</v>
      </c>
      <c r="P14" s="4">
        <f>IF(O14="Pass",100,IF(O14="Partial",50,IF(O14="Fail",0,IF(O14="Not Tested",0,""))))</f>
      </c>
      <c r="Q14" s="4" t="s">
        <v>71</v>
      </c>
      <c r="R14" s="4" t="s">
        <v>71</v>
      </c>
      <c r="S14" s="4" t="s">
        <v>71</v>
      </c>
      <c r="T14" s="4" t="s">
        <v>179</v>
      </c>
    </row>
    <row r="15" spans="1:20" x14ac:dyDescent="0.25">
      <c r="A15" s="4" t="s">
        <v>180</v>
      </c>
      <c r="B15" s="4" t="s">
        <v>149</v>
      </c>
      <c r="C15" s="4" t="s">
        <v>97</v>
      </c>
      <c r="D15" s="4" t="s">
        <v>181</v>
      </c>
      <c r="E15" s="4" t="s">
        <v>182</v>
      </c>
      <c r="F15" s="4" t="s">
        <v>183</v>
      </c>
      <c r="G15" s="4" t="s">
        <v>184</v>
      </c>
      <c r="H15" s="4" t="s">
        <v>154</v>
      </c>
      <c r="I15" s="4" t="s">
        <v>185</v>
      </c>
      <c r="J15" s="4" t="s">
        <v>186</v>
      </c>
      <c r="K15" s="4" t="s">
        <v>187</v>
      </c>
      <c r="L15" s="4" t="s">
        <v>158</v>
      </c>
      <c r="M15" s="4" t="s">
        <v>70</v>
      </c>
      <c r="N15" s="13" t="s">
        <v>29</v>
      </c>
      <c r="O15" s="4" t="s">
        <v>71</v>
      </c>
      <c r="P15" s="4">
        <f>IF(O15="Pass",100,IF(O15="Partial",50,IF(O15="Fail",0,IF(O15="Not Tested",0,""))))</f>
      </c>
      <c r="Q15" s="4" t="s">
        <v>71</v>
      </c>
      <c r="R15" s="4" t="s">
        <v>71</v>
      </c>
      <c r="S15" s="4" t="s">
        <v>71</v>
      </c>
      <c r="T15" s="4" t="s">
        <v>188</v>
      </c>
    </row>
    <row r="16" spans="1:20" x14ac:dyDescent="0.25">
      <c r="A16" s="4" t="s">
        <v>189</v>
      </c>
      <c r="B16" s="4" t="s">
        <v>190</v>
      </c>
      <c r="C16" s="4" t="s">
        <v>97</v>
      </c>
      <c r="D16" s="4" t="s">
        <v>191</v>
      </c>
      <c r="E16" s="4" t="s">
        <v>192</v>
      </c>
      <c r="F16" s="4" t="s">
        <v>193</v>
      </c>
      <c r="G16" s="4" t="s">
        <v>194</v>
      </c>
      <c r="H16" s="4" t="s">
        <v>195</v>
      </c>
      <c r="I16" s="4" t="s">
        <v>196</v>
      </c>
      <c r="J16" s="4" t="s">
        <v>197</v>
      </c>
      <c r="K16" s="4" t="s">
        <v>198</v>
      </c>
      <c r="L16" s="4" t="s">
        <v>199</v>
      </c>
      <c r="M16" s="4" t="s">
        <v>70</v>
      </c>
      <c r="N16" s="12" t="s">
        <v>27</v>
      </c>
      <c r="O16" s="4" t="s">
        <v>71</v>
      </c>
      <c r="P16" s="4">
        <f>IF(O16="Pass",100,IF(O16="Partial",50,IF(O16="Fail",0,IF(O16="Not Tested",0,""))))</f>
      </c>
      <c r="Q16" s="4" t="s">
        <v>71</v>
      </c>
      <c r="R16" s="4" t="s">
        <v>71</v>
      </c>
      <c r="S16" s="4" t="s">
        <v>71</v>
      </c>
      <c r="T16" s="4" t="s">
        <v>200</v>
      </c>
    </row>
    <row r="17" spans="1:20" x14ac:dyDescent="0.25">
      <c r="A17" s="4" t="s">
        <v>201</v>
      </c>
      <c r="B17" s="4" t="s">
        <v>190</v>
      </c>
      <c r="C17" s="4" t="s">
        <v>97</v>
      </c>
      <c r="D17" s="4" t="s">
        <v>202</v>
      </c>
      <c r="E17" s="4" t="s">
        <v>203</v>
      </c>
      <c r="F17" s="4" t="s">
        <v>204</v>
      </c>
      <c r="G17" s="4" t="s">
        <v>205</v>
      </c>
      <c r="H17" s="4" t="s">
        <v>206</v>
      </c>
      <c r="I17" s="4" t="s">
        <v>207</v>
      </c>
      <c r="J17" s="4" t="s">
        <v>208</v>
      </c>
      <c r="K17" s="4" t="s">
        <v>209</v>
      </c>
      <c r="L17" s="4" t="s">
        <v>210</v>
      </c>
      <c r="M17" s="4" t="s">
        <v>70</v>
      </c>
      <c r="N17" s="11" t="s">
        <v>28</v>
      </c>
      <c r="O17" s="4" t="s">
        <v>71</v>
      </c>
      <c r="P17" s="4">
        <f>IF(O17="Pass",100,IF(O17="Partial",50,IF(O17="Fail",0,IF(O17="Not Tested",0,""))))</f>
      </c>
      <c r="Q17" s="4" t="s">
        <v>71</v>
      </c>
      <c r="R17" s="4" t="s">
        <v>71</v>
      </c>
      <c r="S17" s="4" t="s">
        <v>71</v>
      </c>
      <c r="T17" s="4" t="s">
        <v>211</v>
      </c>
    </row>
    <row r="18" spans="1:20" x14ac:dyDescent="0.25">
      <c r="A18" s="4" t="s">
        <v>212</v>
      </c>
      <c r="B18" s="4" t="s">
        <v>190</v>
      </c>
      <c r="C18" s="4" t="s">
        <v>97</v>
      </c>
      <c r="D18" s="4" t="s">
        <v>213</v>
      </c>
      <c r="E18" s="4" t="s">
        <v>214</v>
      </c>
      <c r="F18" s="4" t="s">
        <v>215</v>
      </c>
      <c r="G18" s="4" t="s">
        <v>216</v>
      </c>
      <c r="H18" s="4" t="s">
        <v>217</v>
      </c>
      <c r="I18" s="4" t="s">
        <v>218</v>
      </c>
      <c r="J18" s="4" t="s">
        <v>219</v>
      </c>
      <c r="K18" s="4" t="s">
        <v>220</v>
      </c>
      <c r="L18" s="4" t="s">
        <v>221</v>
      </c>
      <c r="M18" s="4" t="s">
        <v>70</v>
      </c>
      <c r="N18" s="14" t="s">
        <v>30</v>
      </c>
      <c r="O18" s="4" t="s">
        <v>71</v>
      </c>
      <c r="P18" s="4">
        <f>IF(O18="Pass",100,IF(O18="Partial",50,IF(O18="Fail",0,IF(O18="Not Tested",0,""))))</f>
      </c>
      <c r="Q18" s="4" t="s">
        <v>71</v>
      </c>
      <c r="R18" s="4" t="s">
        <v>71</v>
      </c>
      <c r="S18" s="4" t="s">
        <v>71</v>
      </c>
      <c r="T18" s="4" t="s">
        <v>222</v>
      </c>
    </row>
    <row r="19" spans="1:20" x14ac:dyDescent="0.25">
      <c r="A19" s="4" t="s">
        <v>223</v>
      </c>
      <c r="B19" s="4" t="s">
        <v>224</v>
      </c>
      <c r="C19" s="4" t="s">
        <v>97</v>
      </c>
      <c r="D19" s="4" t="s">
        <v>225</v>
      </c>
      <c r="E19" s="4" t="s">
        <v>226</v>
      </c>
      <c r="F19" s="4" t="s">
        <v>227</v>
      </c>
      <c r="G19" s="4" t="s">
        <v>228</v>
      </c>
      <c r="H19" s="4" t="s">
        <v>229</v>
      </c>
      <c r="I19" s="4" t="s">
        <v>207</v>
      </c>
      <c r="J19" s="4" t="s">
        <v>230</v>
      </c>
      <c r="K19" s="4" t="s">
        <v>231</v>
      </c>
      <c r="L19" s="4" t="s">
        <v>232</v>
      </c>
      <c r="M19" s="4" t="s">
        <v>70</v>
      </c>
      <c r="N19" s="11" t="s">
        <v>28</v>
      </c>
      <c r="O19" s="4" t="s">
        <v>71</v>
      </c>
      <c r="P19" s="4">
        <f>IF(O19="Pass",100,IF(O19="Partial",50,IF(O19="Fail",0,IF(O19="Not Tested",0,""))))</f>
      </c>
      <c r="Q19" s="4" t="s">
        <v>71</v>
      </c>
      <c r="R19" s="4" t="s">
        <v>71</v>
      </c>
      <c r="S19" s="4" t="s">
        <v>71</v>
      </c>
      <c r="T19" s="4" t="s">
        <v>233</v>
      </c>
    </row>
    <row r="20" spans="1:20" x14ac:dyDescent="0.25">
      <c r="A20" s="4" t="s">
        <v>234</v>
      </c>
      <c r="B20" s="4" t="s">
        <v>224</v>
      </c>
      <c r="C20" s="4" t="s">
        <v>97</v>
      </c>
      <c r="D20" s="4" t="s">
        <v>235</v>
      </c>
      <c r="E20" s="4" t="s">
        <v>236</v>
      </c>
      <c r="F20" s="4" t="s">
        <v>237</v>
      </c>
      <c r="G20" s="4" t="s">
        <v>238</v>
      </c>
      <c r="H20" s="4" t="s">
        <v>239</v>
      </c>
      <c r="I20" s="4" t="s">
        <v>207</v>
      </c>
      <c r="J20" s="4" t="s">
        <v>230</v>
      </c>
      <c r="K20" s="4" t="s">
        <v>240</v>
      </c>
      <c r="L20" s="4" t="s">
        <v>241</v>
      </c>
      <c r="M20" s="4" t="s">
        <v>70</v>
      </c>
      <c r="N20" s="11" t="s">
        <v>28</v>
      </c>
      <c r="O20" s="4" t="s">
        <v>71</v>
      </c>
      <c r="P20" s="4">
        <f>IF(O20="Pass",100,IF(O20="Partial",50,IF(O20="Fail",0,IF(O20="Not Tested",0,""))))</f>
      </c>
      <c r="Q20" s="4" t="s">
        <v>71</v>
      </c>
      <c r="R20" s="4" t="s">
        <v>71</v>
      </c>
      <c r="S20" s="4" t="s">
        <v>71</v>
      </c>
      <c r="T20" s="4" t="s">
        <v>242</v>
      </c>
    </row>
    <row r="21" spans="1:20" x14ac:dyDescent="0.25">
      <c r="A21" s="4" t="s">
        <v>243</v>
      </c>
      <c r="B21" s="4" t="s">
        <v>224</v>
      </c>
      <c r="C21" s="4" t="s">
        <v>97</v>
      </c>
      <c r="D21" s="4" t="s">
        <v>244</v>
      </c>
      <c r="E21" s="4" t="s">
        <v>245</v>
      </c>
      <c r="F21" s="4" t="s">
        <v>246</v>
      </c>
      <c r="G21" s="4" t="s">
        <v>247</v>
      </c>
      <c r="H21" s="4" t="s">
        <v>229</v>
      </c>
      <c r="I21" s="4" t="s">
        <v>248</v>
      </c>
      <c r="J21" s="4" t="s">
        <v>230</v>
      </c>
      <c r="K21" s="4" t="s">
        <v>249</v>
      </c>
      <c r="L21" s="4" t="s">
        <v>232</v>
      </c>
      <c r="M21" s="4" t="s">
        <v>70</v>
      </c>
      <c r="N21" s="13" t="s">
        <v>29</v>
      </c>
      <c r="O21" s="4" t="s">
        <v>71</v>
      </c>
      <c r="P21" s="4">
        <f>IF(O21="Pass",100,IF(O21="Partial",50,IF(O21="Fail",0,IF(O21="Not Tested",0,""))))</f>
      </c>
      <c r="Q21" s="4" t="s">
        <v>71</v>
      </c>
      <c r="R21" s="4" t="s">
        <v>71</v>
      </c>
      <c r="S21" s="4" t="s">
        <v>71</v>
      </c>
      <c r="T21" s="4" t="s">
        <v>250</v>
      </c>
    </row>
    <row r="22" spans="1:20" x14ac:dyDescent="0.25">
      <c r="A22" s="4" t="s">
        <v>251</v>
      </c>
      <c r="B22" s="4" t="s">
        <v>252</v>
      </c>
      <c r="C22" s="4" t="s">
        <v>97</v>
      </c>
      <c r="D22" s="4" t="s">
        <v>253</v>
      </c>
      <c r="E22" s="4" t="s">
        <v>254</v>
      </c>
      <c r="F22" s="4" t="s">
        <v>255</v>
      </c>
      <c r="G22" s="4" t="s">
        <v>256</v>
      </c>
      <c r="H22" s="4" t="s">
        <v>257</v>
      </c>
      <c r="I22" s="4" t="s">
        <v>258</v>
      </c>
      <c r="J22" s="4" t="s">
        <v>259</v>
      </c>
      <c r="K22" s="4" t="s">
        <v>260</v>
      </c>
      <c r="L22" s="4" t="s">
        <v>261</v>
      </c>
      <c r="M22" s="4" t="s">
        <v>70</v>
      </c>
      <c r="N22" s="12" t="s">
        <v>27</v>
      </c>
      <c r="O22" s="4" t="s">
        <v>71</v>
      </c>
      <c r="P22" s="4">
        <f>IF(O22="Pass",100,IF(O22="Partial",50,IF(O22="Fail",0,IF(O22="Not Tested",0,""))))</f>
      </c>
      <c r="Q22" s="4" t="s">
        <v>71</v>
      </c>
      <c r="R22" s="4" t="s">
        <v>71</v>
      </c>
      <c r="S22" s="4" t="s">
        <v>71</v>
      </c>
      <c r="T22" s="4" t="s">
        <v>262</v>
      </c>
    </row>
    <row r="23" spans="1:20" x14ac:dyDescent="0.25">
      <c r="A23" s="4" t="s">
        <v>263</v>
      </c>
      <c r="B23" s="4" t="s">
        <v>252</v>
      </c>
      <c r="C23" s="4" t="s">
        <v>97</v>
      </c>
      <c r="D23" s="4" t="s">
        <v>264</v>
      </c>
      <c r="E23" s="4" t="s">
        <v>265</v>
      </c>
      <c r="F23" s="4" t="s">
        <v>266</v>
      </c>
      <c r="G23" s="4" t="s">
        <v>267</v>
      </c>
      <c r="H23" s="4" t="s">
        <v>268</v>
      </c>
      <c r="I23" s="4" t="s">
        <v>258</v>
      </c>
      <c r="J23" s="4" t="s">
        <v>269</v>
      </c>
      <c r="K23" s="4" t="s">
        <v>270</v>
      </c>
      <c r="L23" s="4" t="s">
        <v>271</v>
      </c>
      <c r="M23" s="4" t="s">
        <v>70</v>
      </c>
      <c r="N23" s="13" t="s">
        <v>29</v>
      </c>
      <c r="O23" s="4" t="s">
        <v>71</v>
      </c>
      <c r="P23" s="4">
        <f>IF(O23="Pass",100,IF(O23="Partial",50,IF(O23="Fail",0,IF(O23="Not Tested",0,""))))</f>
      </c>
      <c r="Q23" s="4" t="s">
        <v>71</v>
      </c>
      <c r="R23" s="4" t="s">
        <v>71</v>
      </c>
      <c r="S23" s="4" t="s">
        <v>71</v>
      </c>
      <c r="T23" s="4" t="s">
        <v>272</v>
      </c>
    </row>
    <row r="24" spans="1:20" x14ac:dyDescent="0.25">
      <c r="A24" s="4" t="s">
        <v>273</v>
      </c>
      <c r="B24" s="4" t="s">
        <v>274</v>
      </c>
      <c r="C24" s="4" t="s">
        <v>97</v>
      </c>
      <c r="D24" s="4" t="s">
        <v>275</v>
      </c>
      <c r="E24" s="4" t="s">
        <v>276</v>
      </c>
      <c r="F24" s="4" t="s">
        <v>277</v>
      </c>
      <c r="G24" s="4" t="s">
        <v>278</v>
      </c>
      <c r="H24" s="4" t="s">
        <v>279</v>
      </c>
      <c r="I24" s="4" t="s">
        <v>79</v>
      </c>
      <c r="J24" s="4" t="s">
        <v>280</v>
      </c>
      <c r="K24" s="4" t="s">
        <v>281</v>
      </c>
      <c r="L24" s="4" t="s">
        <v>282</v>
      </c>
      <c r="M24" s="4" t="s">
        <v>70</v>
      </c>
      <c r="N24" s="11" t="s">
        <v>28</v>
      </c>
      <c r="O24" s="4" t="s">
        <v>71</v>
      </c>
      <c r="P24" s="4">
        <f>IF(O24="Pass",100,IF(O24="Partial",50,IF(O24="Fail",0,IF(O24="Not Tested",0,""))))</f>
      </c>
      <c r="Q24" s="4" t="s">
        <v>71</v>
      </c>
      <c r="R24" s="4" t="s">
        <v>71</v>
      </c>
      <c r="S24" s="4" t="s">
        <v>71</v>
      </c>
      <c r="T24" s="4" t="s">
        <v>283</v>
      </c>
    </row>
    <row r="25" spans="1:20" x14ac:dyDescent="0.25">
      <c r="A25" s="4" t="s">
        <v>284</v>
      </c>
      <c r="B25" s="4" t="s">
        <v>274</v>
      </c>
      <c r="C25" s="4" t="s">
        <v>97</v>
      </c>
      <c r="D25" s="4" t="s">
        <v>285</v>
      </c>
      <c r="E25" s="4" t="s">
        <v>286</v>
      </c>
      <c r="F25" s="4" t="s">
        <v>287</v>
      </c>
      <c r="G25" s="4" t="s">
        <v>288</v>
      </c>
      <c r="H25" s="4" t="s">
        <v>279</v>
      </c>
      <c r="I25" s="4" t="s">
        <v>79</v>
      </c>
      <c r="J25" s="4" t="s">
        <v>280</v>
      </c>
      <c r="K25" s="4" t="s">
        <v>281</v>
      </c>
      <c r="L25" s="4" t="s">
        <v>282</v>
      </c>
      <c r="M25" s="4" t="s">
        <v>70</v>
      </c>
      <c r="N25" s="11" t="s">
        <v>28</v>
      </c>
      <c r="O25" s="4" t="s">
        <v>71</v>
      </c>
      <c r="P25" s="4">
        <f>IF(O25="Pass",100,IF(O25="Partial",50,IF(O25="Fail",0,IF(O25="Not Tested",0,""))))</f>
      </c>
      <c r="Q25" s="4" t="s">
        <v>71</v>
      </c>
      <c r="R25" s="4" t="s">
        <v>71</v>
      </c>
      <c r="S25" s="4" t="s">
        <v>71</v>
      </c>
      <c r="T25" s="4" t="s">
        <v>289</v>
      </c>
    </row>
    <row r="26" spans="1:20" x14ac:dyDescent="0.25">
      <c r="A26" s="4" t="s">
        <v>290</v>
      </c>
      <c r="B26" s="4" t="s">
        <v>274</v>
      </c>
      <c r="C26" s="4" t="s">
        <v>97</v>
      </c>
      <c r="D26" s="4" t="s">
        <v>291</v>
      </c>
      <c r="E26" s="4" t="s">
        <v>292</v>
      </c>
      <c r="F26" s="4" t="s">
        <v>293</v>
      </c>
      <c r="G26" s="4" t="s">
        <v>294</v>
      </c>
      <c r="H26" s="4" t="s">
        <v>295</v>
      </c>
      <c r="I26" s="4" t="s">
        <v>296</v>
      </c>
      <c r="J26" s="4" t="s">
        <v>280</v>
      </c>
      <c r="K26" s="4" t="s">
        <v>297</v>
      </c>
      <c r="L26" s="4" t="s">
        <v>158</v>
      </c>
      <c r="M26" s="4" t="s">
        <v>70</v>
      </c>
      <c r="N26" s="13" t="s">
        <v>29</v>
      </c>
      <c r="O26" s="4" t="s">
        <v>71</v>
      </c>
      <c r="P26" s="4">
        <f>IF(O26="Pass",100,IF(O26="Partial",50,IF(O26="Fail",0,IF(O26="Not Tested",0,""))))</f>
      </c>
      <c r="Q26" s="4" t="s">
        <v>71</v>
      </c>
      <c r="R26" s="4" t="s">
        <v>71</v>
      </c>
      <c r="S26" s="4" t="s">
        <v>71</v>
      </c>
      <c r="T26" s="4" t="s">
        <v>298</v>
      </c>
    </row>
    <row r="27" spans="1:20" x14ac:dyDescent="0.25">
      <c r="A27" s="4" t="s">
        <v>299</v>
      </c>
      <c r="B27" s="4" t="s">
        <v>274</v>
      </c>
      <c r="C27" s="4" t="s">
        <v>97</v>
      </c>
      <c r="D27" s="4" t="s">
        <v>300</v>
      </c>
      <c r="E27" s="4" t="s">
        <v>301</v>
      </c>
      <c r="F27" s="4" t="s">
        <v>302</v>
      </c>
      <c r="G27" s="4" t="s">
        <v>303</v>
      </c>
      <c r="H27" s="4" t="s">
        <v>154</v>
      </c>
      <c r="I27" s="4" t="s">
        <v>304</v>
      </c>
      <c r="J27" s="4" t="s">
        <v>305</v>
      </c>
      <c r="K27" s="4" t="s">
        <v>231</v>
      </c>
      <c r="L27" s="4" t="s">
        <v>158</v>
      </c>
      <c r="M27" s="4" t="s">
        <v>70</v>
      </c>
      <c r="N27" s="13" t="s">
        <v>29</v>
      </c>
      <c r="O27" s="4" t="s">
        <v>71</v>
      </c>
      <c r="P27" s="4">
        <f>IF(O27="Pass",100,IF(O27="Partial",50,IF(O27="Fail",0,IF(O27="Not Tested",0,""))))</f>
      </c>
      <c r="Q27" s="4" t="s">
        <v>71</v>
      </c>
      <c r="R27" s="4" t="s">
        <v>71</v>
      </c>
      <c r="S27" s="4" t="s">
        <v>71</v>
      </c>
      <c r="T27" s="4" t="s">
        <v>306</v>
      </c>
    </row>
    <row r="28" spans="1:20" x14ac:dyDescent="0.25">
      <c r="A28" s="4" t="s">
        <v>307</v>
      </c>
      <c r="B28" s="4" t="s">
        <v>274</v>
      </c>
      <c r="C28" s="4" t="s">
        <v>97</v>
      </c>
      <c r="D28" s="4" t="s">
        <v>308</v>
      </c>
      <c r="E28" s="4" t="s">
        <v>309</v>
      </c>
      <c r="F28" s="4" t="s">
        <v>310</v>
      </c>
      <c r="G28" s="4" t="s">
        <v>311</v>
      </c>
      <c r="H28" s="4" t="s">
        <v>279</v>
      </c>
      <c r="I28" s="4" t="s">
        <v>79</v>
      </c>
      <c r="J28" s="4" t="s">
        <v>312</v>
      </c>
      <c r="K28" s="4" t="s">
        <v>313</v>
      </c>
      <c r="L28" s="4" t="s">
        <v>282</v>
      </c>
      <c r="M28" s="4" t="s">
        <v>70</v>
      </c>
      <c r="N28" s="14" t="s">
        <v>30</v>
      </c>
      <c r="O28" s="4" t="s">
        <v>71</v>
      </c>
      <c r="P28" s="4">
        <f>IF(O28="Pass",100,IF(O28="Partial",50,IF(O28="Fail",0,IF(O28="Not Tested",0,""))))</f>
      </c>
      <c r="Q28" s="4" t="s">
        <v>71</v>
      </c>
      <c r="R28" s="4" t="s">
        <v>71</v>
      </c>
      <c r="S28" s="4" t="s">
        <v>71</v>
      </c>
      <c r="T28" s="4" t="s">
        <v>314</v>
      </c>
    </row>
    <row r="29" spans="1:20" x14ac:dyDescent="0.25">
      <c r="A29" s="4" t="s">
        <v>315</v>
      </c>
      <c r="B29" s="4" t="s">
        <v>274</v>
      </c>
      <c r="C29" s="4" t="s">
        <v>97</v>
      </c>
      <c r="D29" s="4" t="s">
        <v>316</v>
      </c>
      <c r="E29" s="4" t="s">
        <v>317</v>
      </c>
      <c r="F29" s="4" t="s">
        <v>318</v>
      </c>
      <c r="G29" s="4" t="s">
        <v>319</v>
      </c>
      <c r="H29" s="4" t="s">
        <v>279</v>
      </c>
      <c r="I29" s="4" t="s">
        <v>79</v>
      </c>
      <c r="J29" s="4" t="s">
        <v>320</v>
      </c>
      <c r="K29" s="4" t="s">
        <v>81</v>
      </c>
      <c r="L29" s="4" t="s">
        <v>82</v>
      </c>
      <c r="M29" s="4" t="s">
        <v>70</v>
      </c>
      <c r="N29" s="13" t="s">
        <v>29</v>
      </c>
      <c r="O29" s="4" t="s">
        <v>71</v>
      </c>
      <c r="P29" s="4">
        <f>IF(O29="Pass",100,IF(O29="Partial",50,IF(O29="Fail",0,IF(O29="Not Tested",0,""))))</f>
      </c>
      <c r="Q29" s="4" t="s">
        <v>71</v>
      </c>
      <c r="R29" s="4" t="s">
        <v>71</v>
      </c>
      <c r="S29" s="4" t="s">
        <v>71</v>
      </c>
      <c r="T29" s="4" t="s">
        <v>321</v>
      </c>
    </row>
    <row r="30" spans="1:20" x14ac:dyDescent="0.25">
      <c r="A30" s="4" t="s">
        <v>322</v>
      </c>
      <c r="B30" s="4" t="s">
        <v>323</v>
      </c>
      <c r="C30" s="4" t="s">
        <v>97</v>
      </c>
      <c r="D30" s="4" t="s">
        <v>324</v>
      </c>
      <c r="E30" s="4" t="s">
        <v>325</v>
      </c>
      <c r="F30" s="4" t="s">
        <v>326</v>
      </c>
      <c r="G30" s="4" t="s">
        <v>327</v>
      </c>
      <c r="H30" s="4" t="s">
        <v>328</v>
      </c>
      <c r="I30" s="4" t="s">
        <v>329</v>
      </c>
      <c r="J30" s="4" t="s">
        <v>330</v>
      </c>
      <c r="K30" s="4" t="s">
        <v>331</v>
      </c>
      <c r="L30" s="4" t="s">
        <v>332</v>
      </c>
      <c r="M30" s="4" t="s">
        <v>70</v>
      </c>
      <c r="N30" s="11" t="s">
        <v>28</v>
      </c>
      <c r="O30" s="4" t="s">
        <v>71</v>
      </c>
      <c r="P30" s="4">
        <f>IF(O30="Pass",100,IF(O30="Partial",50,IF(O30="Fail",0,IF(O30="Not Tested",0,""))))</f>
      </c>
      <c r="Q30" s="4" t="s">
        <v>71</v>
      </c>
      <c r="R30" s="4" t="s">
        <v>71</v>
      </c>
      <c r="S30" s="4" t="s">
        <v>71</v>
      </c>
      <c r="T30" s="4" t="s">
        <v>333</v>
      </c>
    </row>
    <row r="31" spans="1:20" x14ac:dyDescent="0.25">
      <c r="A31" s="4" t="s">
        <v>334</v>
      </c>
      <c r="B31" s="4" t="s">
        <v>323</v>
      </c>
      <c r="C31" s="4" t="s">
        <v>97</v>
      </c>
      <c r="D31" s="4" t="s">
        <v>335</v>
      </c>
      <c r="E31" s="4" t="s">
        <v>336</v>
      </c>
      <c r="F31" s="4" t="s">
        <v>337</v>
      </c>
      <c r="G31" s="4" t="s">
        <v>338</v>
      </c>
      <c r="H31" s="4" t="s">
        <v>339</v>
      </c>
      <c r="I31" s="4" t="s">
        <v>340</v>
      </c>
      <c r="J31" s="4" t="s">
        <v>341</v>
      </c>
      <c r="K31" s="4" t="s">
        <v>342</v>
      </c>
      <c r="L31" s="4" t="s">
        <v>343</v>
      </c>
      <c r="M31" s="4" t="s">
        <v>70</v>
      </c>
      <c r="N31" s="11" t="s">
        <v>28</v>
      </c>
      <c r="O31" s="4" t="s">
        <v>71</v>
      </c>
      <c r="P31" s="4">
        <f>IF(O31="Pass",100,IF(O31="Partial",50,IF(O31="Fail",0,IF(O31="Not Tested",0,""))))</f>
      </c>
      <c r="Q31" s="4" t="s">
        <v>71</v>
      </c>
      <c r="R31" s="4" t="s">
        <v>71</v>
      </c>
      <c r="S31" s="4" t="s">
        <v>71</v>
      </c>
      <c r="T31" s="4" t="s">
        <v>344</v>
      </c>
    </row>
    <row r="32" spans="1:20" x14ac:dyDescent="0.25">
      <c r="A32" s="4" t="s">
        <v>345</v>
      </c>
      <c r="B32" s="4" t="s">
        <v>323</v>
      </c>
      <c r="C32" s="4" t="s">
        <v>97</v>
      </c>
      <c r="D32" s="4" t="s">
        <v>346</v>
      </c>
      <c r="E32" s="4" t="s">
        <v>347</v>
      </c>
      <c r="F32" s="4" t="s">
        <v>348</v>
      </c>
      <c r="G32" s="4" t="s">
        <v>349</v>
      </c>
      <c r="H32" s="4" t="s">
        <v>350</v>
      </c>
      <c r="I32" s="4" t="s">
        <v>351</v>
      </c>
      <c r="J32" s="4" t="s">
        <v>352</v>
      </c>
      <c r="K32" s="4" t="s">
        <v>353</v>
      </c>
      <c r="L32" s="4" t="s">
        <v>354</v>
      </c>
      <c r="M32" s="4" t="s">
        <v>70</v>
      </c>
      <c r="N32" s="13" t="s">
        <v>29</v>
      </c>
      <c r="O32" s="4" t="s">
        <v>71</v>
      </c>
      <c r="P32" s="4">
        <f>IF(O32="Pass",100,IF(O32="Partial",50,IF(O32="Fail",0,IF(O32="Not Tested",0,""))))</f>
      </c>
      <c r="Q32" s="4" t="s">
        <v>71</v>
      </c>
      <c r="R32" s="4" t="s">
        <v>71</v>
      </c>
      <c r="S32" s="4" t="s">
        <v>71</v>
      </c>
      <c r="T32" s="4" t="s">
        <v>355</v>
      </c>
    </row>
    <row r="33" spans="1:20" x14ac:dyDescent="0.25">
      <c r="A33" s="4" t="s">
        <v>356</v>
      </c>
      <c r="B33" s="4" t="s">
        <v>323</v>
      </c>
      <c r="C33" s="4" t="s">
        <v>97</v>
      </c>
      <c r="D33" s="4" t="s">
        <v>357</v>
      </c>
      <c r="E33" s="4" t="s">
        <v>358</v>
      </c>
      <c r="F33" s="4" t="s">
        <v>359</v>
      </c>
      <c r="G33" s="4" t="s">
        <v>360</v>
      </c>
      <c r="H33" s="4" t="s">
        <v>361</v>
      </c>
      <c r="I33" s="4" t="s">
        <v>362</v>
      </c>
      <c r="J33" s="4" t="s">
        <v>363</v>
      </c>
      <c r="K33" s="4" t="s">
        <v>364</v>
      </c>
      <c r="L33" s="4" t="s">
        <v>365</v>
      </c>
      <c r="M33" s="4" t="s">
        <v>70</v>
      </c>
      <c r="N33" s="14" t="s">
        <v>30</v>
      </c>
      <c r="O33" s="4" t="s">
        <v>71</v>
      </c>
      <c r="P33" s="4">
        <f>IF(O33="Pass",100,IF(O33="Partial",50,IF(O33="Fail",0,IF(O33="Not Tested",0,""))))</f>
      </c>
      <c r="Q33" s="4" t="s">
        <v>71</v>
      </c>
      <c r="R33" s="4" t="s">
        <v>71</v>
      </c>
      <c r="S33" s="4" t="s">
        <v>71</v>
      </c>
      <c r="T33" s="4" t="s">
        <v>366</v>
      </c>
    </row>
    <row r="34" spans="1:20" x14ac:dyDescent="0.25">
      <c r="A34" s="4" t="s">
        <v>367</v>
      </c>
      <c r="B34" s="4" t="s">
        <v>368</v>
      </c>
      <c r="C34" s="4" t="s">
        <v>97</v>
      </c>
      <c r="D34" s="4" t="s">
        <v>369</v>
      </c>
      <c r="E34" s="4" t="s">
        <v>370</v>
      </c>
      <c r="F34" s="4" t="s">
        <v>371</v>
      </c>
      <c r="G34" s="4" t="s">
        <v>372</v>
      </c>
      <c r="H34" s="4" t="s">
        <v>373</v>
      </c>
      <c r="I34" s="4" t="s">
        <v>374</v>
      </c>
      <c r="J34" s="4" t="s">
        <v>375</v>
      </c>
      <c r="K34" s="4" t="s">
        <v>376</v>
      </c>
      <c r="L34" s="4" t="s">
        <v>377</v>
      </c>
      <c r="M34" s="4" t="s">
        <v>70</v>
      </c>
      <c r="N34" s="11" t="s">
        <v>28</v>
      </c>
      <c r="O34" s="4" t="s">
        <v>71</v>
      </c>
      <c r="P34" s="4">
        <f>IF(O34="Pass",100,IF(O34="Partial",50,IF(O34="Fail",0,IF(O34="Not Tested",0,""))))</f>
      </c>
      <c r="Q34" s="4" t="s">
        <v>71</v>
      </c>
      <c r="R34" s="4" t="s">
        <v>71</v>
      </c>
      <c r="S34" s="4" t="s">
        <v>71</v>
      </c>
      <c r="T34" s="4" t="s">
        <v>378</v>
      </c>
    </row>
    <row r="35" spans="1:20" x14ac:dyDescent="0.25">
      <c r="A35" s="4" t="s">
        <v>379</v>
      </c>
      <c r="B35" s="4" t="s">
        <v>368</v>
      </c>
      <c r="C35" s="4" t="s">
        <v>97</v>
      </c>
      <c r="D35" s="4" t="s">
        <v>380</v>
      </c>
      <c r="E35" s="4" t="s">
        <v>381</v>
      </c>
      <c r="F35" s="4" t="s">
        <v>382</v>
      </c>
      <c r="G35" s="4" t="s">
        <v>383</v>
      </c>
      <c r="H35" s="4" t="s">
        <v>384</v>
      </c>
      <c r="I35" s="4" t="s">
        <v>374</v>
      </c>
      <c r="J35" s="4" t="s">
        <v>385</v>
      </c>
      <c r="K35" s="4" t="s">
        <v>386</v>
      </c>
      <c r="L35" s="4" t="s">
        <v>387</v>
      </c>
      <c r="M35" s="4" t="s">
        <v>70</v>
      </c>
      <c r="N35" s="13" t="s">
        <v>29</v>
      </c>
      <c r="O35" s="4" t="s">
        <v>71</v>
      </c>
      <c r="P35" s="4">
        <f>IF(O35="Pass",100,IF(O35="Partial",50,IF(O35="Fail",0,IF(O35="Not Tested",0,""))))</f>
      </c>
      <c r="Q35" s="4" t="s">
        <v>71</v>
      </c>
      <c r="R35" s="4" t="s">
        <v>71</v>
      </c>
      <c r="S35" s="4" t="s">
        <v>71</v>
      </c>
      <c r="T35" s="4" t="s">
        <v>388</v>
      </c>
    </row>
    <row r="36" spans="1:20" x14ac:dyDescent="0.25">
      <c r="A36" s="4" t="s">
        <v>389</v>
      </c>
      <c r="B36" s="4" t="s">
        <v>368</v>
      </c>
      <c r="C36" s="4" t="s">
        <v>97</v>
      </c>
      <c r="D36" s="4" t="s">
        <v>390</v>
      </c>
      <c r="E36" s="4" t="s">
        <v>391</v>
      </c>
      <c r="F36" s="4" t="s">
        <v>392</v>
      </c>
      <c r="G36" s="4" t="s">
        <v>393</v>
      </c>
      <c r="H36" s="4" t="s">
        <v>239</v>
      </c>
      <c r="I36" s="4" t="s">
        <v>374</v>
      </c>
      <c r="J36" s="4" t="s">
        <v>394</v>
      </c>
      <c r="K36" s="4" t="s">
        <v>395</v>
      </c>
      <c r="L36" s="4" t="s">
        <v>377</v>
      </c>
      <c r="M36" s="4" t="s">
        <v>70</v>
      </c>
      <c r="N36" s="13" t="s">
        <v>29</v>
      </c>
      <c r="O36" s="4" t="s">
        <v>71</v>
      </c>
      <c r="P36" s="4">
        <f>IF(O36="Pass",100,IF(O36="Partial",50,IF(O36="Fail",0,IF(O36="Not Tested",0,""))))</f>
      </c>
      <c r="Q36" s="4" t="s">
        <v>71</v>
      </c>
      <c r="R36" s="4" t="s">
        <v>71</v>
      </c>
      <c r="S36" s="4" t="s">
        <v>71</v>
      </c>
      <c r="T36" s="4" t="s">
        <v>396</v>
      </c>
    </row>
    <row r="37" spans="1:20" x14ac:dyDescent="0.25">
      <c r="A37" s="4" t="s">
        <v>397</v>
      </c>
      <c r="B37" s="4" t="s">
        <v>398</v>
      </c>
      <c r="C37" s="4" t="s">
        <v>97</v>
      </c>
      <c r="D37" s="4" t="s">
        <v>399</v>
      </c>
      <c r="E37" s="4" t="s">
        <v>400</v>
      </c>
      <c r="F37" s="4" t="s">
        <v>401</v>
      </c>
      <c r="G37" s="4" t="s">
        <v>402</v>
      </c>
      <c r="H37" s="4" t="s">
        <v>403</v>
      </c>
      <c r="I37" s="4" t="s">
        <v>404</v>
      </c>
      <c r="J37" s="4" t="s">
        <v>405</v>
      </c>
      <c r="K37" s="4" t="s">
        <v>406</v>
      </c>
      <c r="L37" s="4" t="s">
        <v>407</v>
      </c>
      <c r="M37" s="4" t="s">
        <v>70</v>
      </c>
      <c r="N37" s="13" t="s">
        <v>29</v>
      </c>
      <c r="O37" s="4" t="s">
        <v>71</v>
      </c>
      <c r="P37" s="4">
        <f>IF(O37="Pass",100,IF(O37="Partial",50,IF(O37="Fail",0,IF(O37="Not Tested",0,""))))</f>
      </c>
      <c r="Q37" s="4" t="s">
        <v>71</v>
      </c>
      <c r="R37" s="4" t="s">
        <v>71</v>
      </c>
      <c r="S37" s="4" t="s">
        <v>71</v>
      </c>
      <c r="T37" s="4" t="s">
        <v>408</v>
      </c>
    </row>
    <row r="38" spans="1:20" x14ac:dyDescent="0.25">
      <c r="A38" s="4" t="s">
        <v>409</v>
      </c>
      <c r="B38" s="4" t="s">
        <v>398</v>
      </c>
      <c r="C38" s="4" t="s">
        <v>97</v>
      </c>
      <c r="D38" s="4" t="s">
        <v>410</v>
      </c>
      <c r="E38" s="4" t="s">
        <v>411</v>
      </c>
      <c r="F38" s="4" t="s">
        <v>412</v>
      </c>
      <c r="G38" s="4" t="s">
        <v>413</v>
      </c>
      <c r="H38" s="4" t="s">
        <v>89</v>
      </c>
      <c r="I38" s="4" t="s">
        <v>414</v>
      </c>
      <c r="J38" s="4" t="s">
        <v>305</v>
      </c>
      <c r="K38" s="4" t="s">
        <v>415</v>
      </c>
      <c r="L38" s="4" t="s">
        <v>416</v>
      </c>
      <c r="M38" s="4" t="s">
        <v>70</v>
      </c>
      <c r="N38" s="14" t="s">
        <v>30</v>
      </c>
      <c r="O38" s="4" t="s">
        <v>71</v>
      </c>
      <c r="P38" s="4">
        <f>IF(O38="Pass",100,IF(O38="Partial",50,IF(O38="Fail",0,IF(O38="Not Tested",0,""))))</f>
      </c>
      <c r="Q38" s="4" t="s">
        <v>71</v>
      </c>
      <c r="R38" s="4" t="s">
        <v>71</v>
      </c>
      <c r="S38" s="4" t="s">
        <v>71</v>
      </c>
      <c r="T38" s="4" t="s">
        <v>417</v>
      </c>
    </row>
    <row r="39" spans="1:20" x14ac:dyDescent="0.25">
      <c r="A39" s="4" t="s">
        <v>418</v>
      </c>
      <c r="B39" s="4" t="s">
        <v>398</v>
      </c>
      <c r="C39" s="4" t="s">
        <v>97</v>
      </c>
      <c r="D39" s="4" t="s">
        <v>419</v>
      </c>
      <c r="E39" s="4" t="s">
        <v>420</v>
      </c>
      <c r="F39" s="4" t="s">
        <v>421</v>
      </c>
      <c r="G39" s="4" t="s">
        <v>422</v>
      </c>
      <c r="H39" s="4" t="s">
        <v>423</v>
      </c>
      <c r="I39" s="4" t="s">
        <v>424</v>
      </c>
      <c r="J39" s="4" t="s">
        <v>425</v>
      </c>
      <c r="K39" s="4" t="s">
        <v>426</v>
      </c>
      <c r="L39" s="4" t="s">
        <v>427</v>
      </c>
      <c r="M39" s="4" t="s">
        <v>70</v>
      </c>
      <c r="N39" s="13" t="s">
        <v>29</v>
      </c>
      <c r="O39" s="4" t="s">
        <v>71</v>
      </c>
      <c r="P39" s="4">
        <f>IF(O39="Pass",100,IF(O39="Partial",50,IF(O39="Fail",0,IF(O39="Not Tested",0,""))))</f>
      </c>
      <c r="Q39" s="4" t="s">
        <v>71</v>
      </c>
      <c r="R39" s="4" t="s">
        <v>71</v>
      </c>
      <c r="S39" s="4" t="s">
        <v>71</v>
      </c>
      <c r="T39" s="4" t="s">
        <v>428</v>
      </c>
    </row>
    <row r="40" spans="1:20" x14ac:dyDescent="0.25">
      <c r="A40" s="4" t="s">
        <v>429</v>
      </c>
      <c r="B40" s="4" t="s">
        <v>398</v>
      </c>
      <c r="C40" s="4" t="s">
        <v>97</v>
      </c>
      <c r="D40" s="4" t="s">
        <v>430</v>
      </c>
      <c r="E40" s="4" t="s">
        <v>431</v>
      </c>
      <c r="F40" s="4" t="s">
        <v>432</v>
      </c>
      <c r="G40" s="4" t="s">
        <v>433</v>
      </c>
      <c r="H40" s="4" t="s">
        <v>434</v>
      </c>
      <c r="I40" s="4" t="s">
        <v>435</v>
      </c>
      <c r="J40" s="4" t="s">
        <v>436</v>
      </c>
      <c r="K40" s="4" t="s">
        <v>437</v>
      </c>
      <c r="L40" s="4" t="s">
        <v>438</v>
      </c>
      <c r="M40" s="4" t="s">
        <v>70</v>
      </c>
      <c r="N40" s="13" t="s">
        <v>29</v>
      </c>
      <c r="O40" s="4" t="s">
        <v>71</v>
      </c>
      <c r="P40" s="4">
        <f>IF(O40="Pass",100,IF(O40="Partial",50,IF(O40="Fail",0,IF(O40="Not Tested",0,""))))</f>
      </c>
      <c r="Q40" s="4" t="s">
        <v>71</v>
      </c>
      <c r="R40" s="4" t="s">
        <v>71</v>
      </c>
      <c r="S40" s="4" t="s">
        <v>71</v>
      </c>
      <c r="T40" s="4" t="s">
        <v>439</v>
      </c>
    </row>
    <row r="41" spans="1:20" x14ac:dyDescent="0.25">
      <c r="A41" s="4" t="s">
        <v>440</v>
      </c>
      <c r="B41" s="4" t="s">
        <v>190</v>
      </c>
      <c r="C41" s="4" t="s">
        <v>97</v>
      </c>
      <c r="D41" s="4" t="s">
        <v>441</v>
      </c>
      <c r="E41" s="4" t="s">
        <v>442</v>
      </c>
      <c r="F41" s="4" t="s">
        <v>443</v>
      </c>
      <c r="G41" s="4" t="s">
        <v>444</v>
      </c>
      <c r="H41" s="4" t="s">
        <v>445</v>
      </c>
      <c r="I41" s="4" t="s">
        <v>446</v>
      </c>
      <c r="J41" s="4" t="s">
        <v>447</v>
      </c>
      <c r="K41" s="4" t="s">
        <v>448</v>
      </c>
      <c r="L41" s="4" t="s">
        <v>199</v>
      </c>
      <c r="M41" s="4" t="s">
        <v>70</v>
      </c>
      <c r="N41" s="13" t="s">
        <v>29</v>
      </c>
      <c r="O41" s="4" t="s">
        <v>71</v>
      </c>
      <c r="P41" s="4">
        <f>IF(O41="Pass",100,IF(O41="Partial",50,IF(O41="Fail",0,IF(O41="Not Tested",0,""))))</f>
      </c>
      <c r="Q41" s="4" t="s">
        <v>71</v>
      </c>
      <c r="R41" s="4" t="s">
        <v>71</v>
      </c>
      <c r="S41" s="4" t="s">
        <v>71</v>
      </c>
      <c r="T41" s="4" t="s">
        <v>449</v>
      </c>
    </row>
    <row r="42" spans="1:20" x14ac:dyDescent="0.25">
      <c r="A42" s="4" t="s">
        <v>450</v>
      </c>
      <c r="B42" s="4" t="s">
        <v>59</v>
      </c>
      <c r="C42" s="4" t="s">
        <v>60</v>
      </c>
      <c r="D42" s="4" t="s">
        <v>451</v>
      </c>
      <c r="E42" s="4" t="s">
        <v>452</v>
      </c>
      <c r="F42" s="4" t="s">
        <v>453</v>
      </c>
      <c r="G42" s="4" t="s">
        <v>454</v>
      </c>
      <c r="H42" s="4" t="s">
        <v>455</v>
      </c>
      <c r="I42" s="4" t="s">
        <v>456</v>
      </c>
      <c r="J42" s="4" t="s">
        <v>457</v>
      </c>
      <c r="K42" s="4" t="s">
        <v>458</v>
      </c>
      <c r="L42" s="4" t="s">
        <v>459</v>
      </c>
      <c r="M42" s="4" t="s">
        <v>70</v>
      </c>
      <c r="N42" s="13" t="s">
        <v>29</v>
      </c>
      <c r="O42" s="4" t="s">
        <v>71</v>
      </c>
      <c r="P42" s="4">
        <f>IF(O42="Pass",100,IF(O42="Partial",50,IF(O42="Fail",0,IF(O42="Not Tested",0,""))))</f>
      </c>
      <c r="Q42" s="4" t="s">
        <v>71</v>
      </c>
      <c r="R42" s="4" t="s">
        <v>71</v>
      </c>
      <c r="S42" s="4" t="s">
        <v>71</v>
      </c>
      <c r="T42" s="4" t="s">
        <v>460</v>
      </c>
    </row>
    <row r="43" spans="1:20" x14ac:dyDescent="0.25">
      <c r="A43" s="4" t="s">
        <v>461</v>
      </c>
      <c r="B43" s="4" t="s">
        <v>274</v>
      </c>
      <c r="C43" s="4" t="s">
        <v>97</v>
      </c>
      <c r="D43" s="4" t="s">
        <v>462</v>
      </c>
      <c r="E43" s="4" t="s">
        <v>463</v>
      </c>
      <c r="F43" s="4" t="s">
        <v>464</v>
      </c>
      <c r="G43" s="4" t="s">
        <v>465</v>
      </c>
      <c r="H43" s="4" t="s">
        <v>279</v>
      </c>
      <c r="I43" s="4" t="s">
        <v>466</v>
      </c>
      <c r="J43" s="4" t="s">
        <v>312</v>
      </c>
      <c r="K43" s="4" t="s">
        <v>313</v>
      </c>
      <c r="L43" s="4" t="s">
        <v>282</v>
      </c>
      <c r="M43" s="4" t="s">
        <v>70</v>
      </c>
      <c r="N43" s="11" t="s">
        <v>28</v>
      </c>
      <c r="O43" s="4" t="s">
        <v>71</v>
      </c>
      <c r="P43" s="4">
        <f>IF(O43="Pass",100,IF(O43="Partial",50,IF(O43="Fail",0,IF(O43="Not Tested",0,""))))</f>
      </c>
      <c r="Q43" s="4" t="s">
        <v>71</v>
      </c>
      <c r="R43" s="4" t="s">
        <v>71</v>
      </c>
      <c r="S43" s="4" t="s">
        <v>71</v>
      </c>
      <c r="T43" s="4" t="s">
        <v>467</v>
      </c>
    </row>
    <row r="44" spans="1:20" x14ac:dyDescent="0.25">
      <c r="A44" s="4" t="s">
        <v>468</v>
      </c>
      <c r="B44" s="4" t="s">
        <v>96</v>
      </c>
      <c r="C44" s="4" t="s">
        <v>97</v>
      </c>
      <c r="D44" s="4" t="s">
        <v>469</v>
      </c>
      <c r="E44" s="4" t="s">
        <v>470</v>
      </c>
      <c r="F44" s="4" t="s">
        <v>471</v>
      </c>
      <c r="G44" s="4" t="s">
        <v>472</v>
      </c>
      <c r="H44" s="4" t="s">
        <v>102</v>
      </c>
      <c r="I44" s="4" t="s">
        <v>166</v>
      </c>
      <c r="J44" s="4" t="s">
        <v>473</v>
      </c>
      <c r="K44" s="4" t="s">
        <v>474</v>
      </c>
      <c r="L44" s="4" t="s">
        <v>137</v>
      </c>
      <c r="M44" s="4" t="s">
        <v>70</v>
      </c>
      <c r="N44" s="13" t="s">
        <v>29</v>
      </c>
      <c r="O44" s="4" t="s">
        <v>71</v>
      </c>
      <c r="P44" s="4">
        <f>IF(O44="Pass",100,IF(O44="Partial",50,IF(O44="Fail",0,IF(O44="Not Tested",0,""))))</f>
      </c>
      <c r="Q44" s="4" t="s">
        <v>71</v>
      </c>
      <c r="R44" s="4" t="s">
        <v>71</v>
      </c>
      <c r="S44" s="4" t="s">
        <v>71</v>
      </c>
      <c r="T44" s="4" t="s">
        <v>475</v>
      </c>
    </row>
  </sheetData>
  <autoFilter ref="A3:T3"/>
  <mergeCells count="2">
    <mergeCell ref="A1:T1"/>
    <mergeCell ref="A2:T2"/>
  </mergeCells>
  <dataValidations count="2">
    <dataValidation type="list" allowBlank="1" sqref="O10:O44">
      <formula1>"Pass,Fail,Partial,Not Applicable,Not Tested"</formula1>
    </dataValidation>
    <dataValidation type="list" allowBlank="1" sqref="O4:O44">
      <formula1>"Pass,Fail,Partial,Not Applicable,Not Tested"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8" customWidth="1"/>
    <col min="2" max="2" width="28" customWidth="1"/>
    <col min="3" max="3" width="18" customWidth="1"/>
    <col min="4" max="4" width="16" customWidth="1"/>
    <col min="5" max="7" width="20" customWidth="1"/>
    <col min="8" max="8" width="12" customWidth="1"/>
    <col min="9" max="9" width="30" customWidth="1"/>
  </cols>
  <sheetData>
    <row r="1" ht="28" customHeight="1" spans="1:9" x14ac:dyDescent="0.25">
      <c r="A1" s="10" t="s">
        <v>476</v>
      </c>
      <c r="B1" s="10" t="s">
        <v>477</v>
      </c>
      <c r="C1" s="10" t="s">
        <v>478</v>
      </c>
      <c r="D1" s="10" t="s">
        <v>479</v>
      </c>
      <c r="E1" s="10" t="s">
        <v>480</v>
      </c>
      <c r="F1" s="10" t="s">
        <v>481</v>
      </c>
      <c r="G1" s="10" t="s">
        <v>482</v>
      </c>
      <c r="H1" s="10" t="s">
        <v>483</v>
      </c>
      <c r="I1" s="10" t="s">
        <v>484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  <row r="14" spans="1:1" x14ac:dyDescent="0.25">
      <c r="A14">
        <v>13</v>
      </c>
    </row>
    <row r="15" spans="1:1" x14ac:dyDescent="0.25">
      <c r="A15">
        <v>14</v>
      </c>
    </row>
    <row r="16" spans="1:1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20" customWidth="1"/>
    <col min="2" max="2" width="80" customWidth="1"/>
  </cols>
  <sheetData>
    <row r="1" ht="24" customHeight="1" spans="1:2" x14ac:dyDescent="0.25">
      <c r="A1" s="9" t="s">
        <v>485</v>
      </c>
      <c r="B1" s="9"/>
    </row>
    <row r="2" spans="1:2" x14ac:dyDescent="0.25">
      <c r="A2" s="6" t="s">
        <v>51</v>
      </c>
      <c r="B2" s="15" t="s">
        <v>486</v>
      </c>
    </row>
    <row r="3" spans="1:2" x14ac:dyDescent="0.25">
      <c r="A3" t="s">
        <v>27</v>
      </c>
      <c r="B3" s="16" t="s">
        <v>487</v>
      </c>
    </row>
    <row r="4" spans="1:2" x14ac:dyDescent="0.25">
      <c r="A4" t="s">
        <v>28</v>
      </c>
      <c r="B4" s="16" t="s">
        <v>488</v>
      </c>
    </row>
    <row r="5" spans="1:2" x14ac:dyDescent="0.25">
      <c r="A5" t="s">
        <v>29</v>
      </c>
      <c r="B5" s="16" t="s">
        <v>489</v>
      </c>
    </row>
    <row r="6" spans="1:2" x14ac:dyDescent="0.25">
      <c r="A6" t="s">
        <v>30</v>
      </c>
      <c r="B6" s="16" t="s">
        <v>490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1C1C"/>
  </sheetPr>
  <dimension ref="A1:K16"/>
  <sheetFormatPr defaultRowHeight="15" outlineLevelRow="0" outlineLevelCol="0" x14ac:dyDescent="55"/>
  <cols>
    <col min="1" max="2" width="12" customWidth="1"/>
    <col min="3" max="3" width="30" customWidth="1"/>
    <col min="4" max="4" width="11" customWidth="1"/>
    <col min="5" max="5" width="24" customWidth="1"/>
    <col min="6" max="6" width="40" customWidth="1"/>
    <col min="7" max="7" width="30" customWidth="1"/>
    <col min="8" max="8" width="40" customWidth="1"/>
    <col min="9" max="9" width="18" customWidth="1"/>
    <col min="10" max="11" width="14" customWidth="1"/>
  </cols>
  <sheetData>
    <row r="1" ht="28" customHeight="1" spans="1:11" x14ac:dyDescent="0.25">
      <c r="A1" s="17" t="s">
        <v>55</v>
      </c>
      <c r="B1" s="17" t="s">
        <v>38</v>
      </c>
      <c r="C1" s="17" t="s">
        <v>491</v>
      </c>
      <c r="D1" s="17" t="s">
        <v>51</v>
      </c>
      <c r="E1" s="17" t="s">
        <v>492</v>
      </c>
      <c r="F1" s="17" t="s">
        <v>493</v>
      </c>
      <c r="G1" s="17" t="s">
        <v>494</v>
      </c>
      <c r="H1" s="17" t="s">
        <v>495</v>
      </c>
      <c r="I1" s="17" t="s">
        <v>480</v>
      </c>
      <c r="J1" s="17" t="s">
        <v>496</v>
      </c>
      <c r="K1" s="17" t="s">
        <v>52</v>
      </c>
    </row>
    <row r="2" spans="1:1" x14ac:dyDescent="0.25">
      <c r="A2" t="s">
        <v>497</v>
      </c>
    </row>
    <row r="3" spans="1:1" x14ac:dyDescent="0.25">
      <c r="A3" t="s">
        <v>498</v>
      </c>
    </row>
    <row r="4" spans="1:1" x14ac:dyDescent="0.25">
      <c r="A4" t="s">
        <v>499</v>
      </c>
    </row>
    <row r="5" spans="1:1" x14ac:dyDescent="0.25">
      <c r="A5" t="s">
        <v>500</v>
      </c>
    </row>
    <row r="6" spans="1:1" x14ac:dyDescent="0.25">
      <c r="A6" t="s">
        <v>501</v>
      </c>
    </row>
    <row r="7" spans="1:1" x14ac:dyDescent="0.25">
      <c r="A7" t="s">
        <v>502</v>
      </c>
    </row>
    <row r="8" spans="1:1" x14ac:dyDescent="0.25">
      <c r="A8" t="s">
        <v>503</v>
      </c>
    </row>
    <row r="9" spans="1:1" x14ac:dyDescent="0.25">
      <c r="A9" t="s">
        <v>504</v>
      </c>
    </row>
    <row r="10" spans="1:1" x14ac:dyDescent="0.25">
      <c r="A10" t="s">
        <v>505</v>
      </c>
    </row>
    <row r="11" spans="1:1" x14ac:dyDescent="0.25">
      <c r="A11" t="s">
        <v>506</v>
      </c>
    </row>
    <row r="12" spans="1:1" x14ac:dyDescent="0.25">
      <c r="A12" t="s">
        <v>507</v>
      </c>
    </row>
    <row r="13" spans="1:1" x14ac:dyDescent="0.25">
      <c r="A13" t="s">
        <v>508</v>
      </c>
    </row>
    <row r="14" spans="1:1" x14ac:dyDescent="0.25">
      <c r="A14" t="s">
        <v>509</v>
      </c>
    </row>
    <row r="15" spans="1:1" x14ac:dyDescent="0.25">
      <c r="A15" t="s">
        <v>510</v>
      </c>
    </row>
    <row r="16" spans="1:1" x14ac:dyDescent="0.25">
      <c r="A16" t="s">
        <v>511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FormatPr defaultRowHeight="15" outlineLevelRow="0" outlineLevelCol="0" x14ac:dyDescent="55"/>
  <cols>
    <col min="1" max="1" width="8" customWidth="1"/>
    <col min="2" max="2" width="46" customWidth="1"/>
    <col min="3" max="4" width="20" customWidth="1"/>
    <col min="5" max="6" width="12" customWidth="1"/>
    <col min="7" max="7" width="24" customWidth="1"/>
  </cols>
  <sheetData>
    <row r="1" ht="28" customHeight="1" spans="1:7" x14ac:dyDescent="0.25">
      <c r="A1" s="10" t="s">
        <v>476</v>
      </c>
      <c r="B1" s="10" t="s">
        <v>512</v>
      </c>
      <c r="C1" s="10" t="s">
        <v>513</v>
      </c>
      <c r="D1" s="10" t="s">
        <v>480</v>
      </c>
      <c r="E1" s="10" t="s">
        <v>514</v>
      </c>
      <c r="F1" s="10" t="s">
        <v>515</v>
      </c>
      <c r="G1" s="10" t="s">
        <v>516</v>
      </c>
    </row>
    <row r="2" spans="1:2" x14ac:dyDescent="0.25">
      <c r="A2">
        <v>1</v>
      </c>
      <c r="B2" t="s">
        <v>517</v>
      </c>
    </row>
    <row r="3" spans="1:2" x14ac:dyDescent="0.25">
      <c r="A3">
        <v>2</v>
      </c>
      <c r="B3" t="s">
        <v>518</v>
      </c>
    </row>
    <row r="4" spans="1:2" x14ac:dyDescent="0.25">
      <c r="A4">
        <v>3</v>
      </c>
      <c r="B4" t="s">
        <v>519</v>
      </c>
    </row>
    <row r="5" spans="1:2" x14ac:dyDescent="0.25">
      <c r="A5">
        <v>4</v>
      </c>
      <c r="B5" t="s">
        <v>520</v>
      </c>
    </row>
    <row r="6" spans="1:2" x14ac:dyDescent="0.25">
      <c r="A6">
        <v>5</v>
      </c>
      <c r="B6" t="s">
        <v>521</v>
      </c>
    </row>
    <row r="7" spans="1:2" x14ac:dyDescent="0.25">
      <c r="A7">
        <v>6</v>
      </c>
      <c r="B7" t="s">
        <v>522</v>
      </c>
    </row>
    <row r="8" spans="1:2" x14ac:dyDescent="0.25">
      <c r="A8">
        <v>7</v>
      </c>
      <c r="B8" t="s">
        <v>523</v>
      </c>
    </row>
    <row r="9" spans="1:2" x14ac:dyDescent="0.25">
      <c r="A9">
        <v>8</v>
      </c>
      <c r="B9" t="s">
        <v>524</v>
      </c>
    </row>
    <row r="10" spans="1:2" x14ac:dyDescent="0.25">
      <c r="A10">
        <v>9</v>
      </c>
      <c r="B10" t="s">
        <v>525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  <row r="14" spans="1:1" x14ac:dyDescent="0.25">
      <c r="A14">
        <v>13</v>
      </c>
    </row>
    <row r="15" spans="1:1" x14ac:dyDescent="0.25">
      <c r="A15">
        <v>14</v>
      </c>
    </row>
    <row r="16" spans="1:1" x14ac:dyDescent="0.25">
      <c r="A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E7490"/>
  </sheetPr>
  <dimension ref="A1:H13"/>
  <sheetFormatPr defaultRowHeight="15" outlineLevelRow="0" outlineLevelCol="0" x14ac:dyDescent="55"/>
  <cols>
    <col min="1" max="1" width="26" customWidth="1"/>
    <col min="2" max="2" width="18" customWidth="1"/>
    <col min="3" max="3" width="22" customWidth="1"/>
    <col min="4" max="4" width="24" customWidth="1"/>
    <col min="5" max="5" width="16" customWidth="1"/>
    <col min="6" max="6" width="20" customWidth="1"/>
    <col min="7" max="7" width="34" customWidth="1"/>
    <col min="8" max="8" width="30" customWidth="1"/>
  </cols>
  <sheetData>
    <row r="1" ht="24" customHeight="1" spans="1:8" x14ac:dyDescent="0.25">
      <c r="A1" s="5" t="s">
        <v>526</v>
      </c>
      <c r="B1" s="5"/>
      <c r="C1" s="5"/>
      <c r="D1" s="5"/>
      <c r="E1" s="5"/>
      <c r="F1" s="5"/>
      <c r="G1" s="5"/>
      <c r="H1" s="5"/>
    </row>
    <row r="2" spans="1:8" x14ac:dyDescent="0.25">
      <c r="A2" s="2" t="s">
        <v>527</v>
      </c>
      <c r="B2" s="2"/>
      <c r="C2" s="2"/>
      <c r="D2" s="2"/>
      <c r="E2" s="2"/>
      <c r="F2" s="2"/>
      <c r="G2" s="2"/>
      <c r="H2" s="2"/>
    </row>
    <row r="3" ht="28" customHeight="1" spans="1:8" x14ac:dyDescent="0.25">
      <c r="A3" s="18" t="s">
        <v>528</v>
      </c>
      <c r="B3" s="18" t="s">
        <v>45</v>
      </c>
      <c r="C3" s="18" t="s">
        <v>46</v>
      </c>
      <c r="D3" s="18" t="s">
        <v>529</v>
      </c>
      <c r="E3" s="18" t="s">
        <v>48</v>
      </c>
      <c r="F3" s="18" t="s">
        <v>49</v>
      </c>
      <c r="G3" s="18" t="s">
        <v>530</v>
      </c>
      <c r="H3" s="18" t="s">
        <v>531</v>
      </c>
    </row>
    <row r="4" spans="1:8" x14ac:dyDescent="0.25">
      <c r="A4" s="4" t="s">
        <v>532</v>
      </c>
      <c r="B4" s="4" t="s">
        <v>533</v>
      </c>
      <c r="C4" s="4" t="s">
        <v>534</v>
      </c>
      <c r="D4" s="4" t="s">
        <v>80</v>
      </c>
      <c r="E4" s="4" t="s">
        <v>535</v>
      </c>
      <c r="F4" s="4" t="s">
        <v>536</v>
      </c>
      <c r="G4" s="4" t="s">
        <v>537</v>
      </c>
      <c r="H4" s="4" t="s">
        <v>538</v>
      </c>
    </row>
    <row r="5" spans="1:8" x14ac:dyDescent="0.25">
      <c r="A5" s="4" t="s">
        <v>539</v>
      </c>
      <c r="B5" s="4" t="s">
        <v>113</v>
      </c>
      <c r="C5" s="4" t="s">
        <v>114</v>
      </c>
      <c r="D5" s="4" t="s">
        <v>540</v>
      </c>
      <c r="E5" s="4" t="s">
        <v>541</v>
      </c>
      <c r="F5" s="4" t="s">
        <v>106</v>
      </c>
      <c r="G5" s="4" t="s">
        <v>542</v>
      </c>
      <c r="H5" s="4" t="s">
        <v>538</v>
      </c>
    </row>
    <row r="6" spans="1:8" x14ac:dyDescent="0.25">
      <c r="A6" s="4" t="s">
        <v>543</v>
      </c>
      <c r="B6" s="4" t="s">
        <v>154</v>
      </c>
      <c r="C6" s="4" t="s">
        <v>155</v>
      </c>
      <c r="D6" s="4" t="s">
        <v>544</v>
      </c>
      <c r="E6" s="4" t="s">
        <v>157</v>
      </c>
      <c r="F6" s="4" t="s">
        <v>158</v>
      </c>
      <c r="G6" s="4" t="s">
        <v>545</v>
      </c>
      <c r="H6" s="4" t="s">
        <v>538</v>
      </c>
    </row>
    <row r="7" spans="1:8" x14ac:dyDescent="0.25">
      <c r="A7" s="4" t="s">
        <v>546</v>
      </c>
      <c r="B7" s="4" t="s">
        <v>547</v>
      </c>
      <c r="C7" s="4" t="s">
        <v>548</v>
      </c>
      <c r="D7" s="4" t="s">
        <v>549</v>
      </c>
      <c r="E7" s="4" t="s">
        <v>550</v>
      </c>
      <c r="F7" s="4" t="s">
        <v>199</v>
      </c>
      <c r="G7" s="4" t="s">
        <v>551</v>
      </c>
      <c r="H7" s="4" t="s">
        <v>538</v>
      </c>
    </row>
    <row r="8" spans="1:8" x14ac:dyDescent="0.25">
      <c r="A8" s="4" t="s">
        <v>552</v>
      </c>
      <c r="B8" s="4" t="s">
        <v>229</v>
      </c>
      <c r="C8" s="4" t="s">
        <v>207</v>
      </c>
      <c r="D8" s="4" t="s">
        <v>230</v>
      </c>
      <c r="E8" s="4" t="s">
        <v>553</v>
      </c>
      <c r="F8" s="4" t="s">
        <v>232</v>
      </c>
      <c r="G8" s="4" t="s">
        <v>554</v>
      </c>
      <c r="H8" s="4" t="s">
        <v>538</v>
      </c>
    </row>
    <row r="9" spans="1:8" x14ac:dyDescent="0.25">
      <c r="A9" s="4" t="s">
        <v>555</v>
      </c>
      <c r="B9" s="4" t="s">
        <v>257</v>
      </c>
      <c r="C9" s="4" t="s">
        <v>258</v>
      </c>
      <c r="D9" s="4" t="s">
        <v>556</v>
      </c>
      <c r="E9" s="4" t="s">
        <v>557</v>
      </c>
      <c r="F9" s="4" t="s">
        <v>261</v>
      </c>
      <c r="G9" s="4" t="s">
        <v>558</v>
      </c>
      <c r="H9" s="4" t="s">
        <v>538</v>
      </c>
    </row>
    <row r="10" spans="1:8" x14ac:dyDescent="0.25">
      <c r="A10" s="4" t="s">
        <v>559</v>
      </c>
      <c r="B10" s="4" t="s">
        <v>279</v>
      </c>
      <c r="C10" s="4" t="s">
        <v>79</v>
      </c>
      <c r="D10" s="4" t="s">
        <v>280</v>
      </c>
      <c r="E10" s="4" t="s">
        <v>81</v>
      </c>
      <c r="F10" s="4" t="s">
        <v>82</v>
      </c>
      <c r="G10" s="4" t="s">
        <v>560</v>
      </c>
      <c r="H10" s="4" t="s">
        <v>538</v>
      </c>
    </row>
    <row r="11" spans="1:8" x14ac:dyDescent="0.25">
      <c r="A11" s="4" t="s">
        <v>561</v>
      </c>
      <c r="B11" s="4" t="s">
        <v>328</v>
      </c>
      <c r="C11" s="4" t="s">
        <v>340</v>
      </c>
      <c r="D11" s="4" t="s">
        <v>562</v>
      </c>
      <c r="E11" s="4" t="s">
        <v>563</v>
      </c>
      <c r="F11" s="4" t="s">
        <v>332</v>
      </c>
      <c r="G11" s="4" t="s">
        <v>564</v>
      </c>
      <c r="H11" s="4" t="s">
        <v>538</v>
      </c>
    </row>
    <row r="12" spans="1:8" x14ac:dyDescent="0.25">
      <c r="A12" s="4" t="s">
        <v>565</v>
      </c>
      <c r="B12" s="4" t="s">
        <v>373</v>
      </c>
      <c r="C12" s="4" t="s">
        <v>374</v>
      </c>
      <c r="D12" s="4" t="s">
        <v>566</v>
      </c>
      <c r="E12" s="4" t="s">
        <v>567</v>
      </c>
      <c r="F12" s="4" t="s">
        <v>377</v>
      </c>
      <c r="G12" s="4" t="s">
        <v>568</v>
      </c>
      <c r="H12" s="4" t="s">
        <v>538</v>
      </c>
    </row>
    <row r="13" spans="1:8" x14ac:dyDescent="0.25">
      <c r="A13" s="4" t="s">
        <v>569</v>
      </c>
      <c r="B13" s="4" t="s">
        <v>403</v>
      </c>
      <c r="C13" s="4" t="s">
        <v>570</v>
      </c>
      <c r="D13" s="4" t="s">
        <v>571</v>
      </c>
      <c r="E13" s="4" t="s">
        <v>572</v>
      </c>
      <c r="F13" s="4" t="s">
        <v>407</v>
      </c>
      <c r="G13" s="4" t="s">
        <v>573</v>
      </c>
      <c r="H13" s="4" t="s">
        <v>538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Cover &amp; Instructions</vt:lpstr>
      <vt:lpstr>Dashboard</vt:lpstr>
      <vt:lpstr>Review Approach</vt:lpstr>
      <vt:lpstr>Detailed Checklist</vt:lpstr>
      <vt:lpstr>Asset Inventory</vt:lpstr>
      <vt:lpstr>Risk Scoring</vt:lpstr>
      <vt:lpstr>Findings Register</vt:lpstr>
      <vt:lpstr>Evidence Request</vt:lpstr>
      <vt:lpstr>Framework Mapping</vt:lpstr>
      <vt:lpstr>OEM Command Reference</vt:lpstr>
      <vt:lpstr>Validation Lists</vt:lpstr>
      <vt:lpstr>Sources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CyberSigma Consulting Services LLP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2026-07-09T18:49:14Z</dcterms:modified>
</cp:coreProperties>
</file>